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570"/>
  </bookViews>
  <sheets>
    <sheet name="社会福祉事業" sheetId="1" r:id="rId1"/>
  </sheets>
  <definedNames>
    <definedName name="_xlnm.Print_Titles" localSheetId="0">社会福祉事業!$1:$7</definedName>
  </definedNames>
  <calcPr calcId="145621" calcMode="manual"/>
</workbook>
</file>

<file path=xl/calcChain.xml><?xml version="1.0" encoding="utf-8"?>
<calcChain xmlns="http://schemas.openxmlformats.org/spreadsheetml/2006/main">
  <c r="G69" i="1" l="1"/>
  <c r="I69" i="1" s="1"/>
  <c r="I68" i="1"/>
  <c r="G68" i="1"/>
  <c r="G67" i="1"/>
  <c r="I67" i="1" s="1"/>
  <c r="I65" i="1"/>
  <c r="G65" i="1"/>
  <c r="H62" i="1"/>
  <c r="F62" i="1"/>
  <c r="E62" i="1"/>
  <c r="G62" i="1" s="1"/>
  <c r="I62" i="1" s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H49" i="1"/>
  <c r="H63" i="1" s="1"/>
  <c r="G49" i="1"/>
  <c r="I49" i="1" s="1"/>
  <c r="I63" i="1" s="1"/>
  <c r="F49" i="1"/>
  <c r="F63" i="1" s="1"/>
  <c r="E49" i="1"/>
  <c r="E63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H35" i="1"/>
  <c r="F35" i="1"/>
  <c r="G35" i="1" s="1"/>
  <c r="I35" i="1" s="1"/>
  <c r="E35" i="1"/>
  <c r="I34" i="1"/>
  <c r="G34" i="1"/>
  <c r="I33" i="1"/>
  <c r="G33" i="1"/>
  <c r="I32" i="1"/>
  <c r="G32" i="1"/>
  <c r="I31" i="1"/>
  <c r="G31" i="1"/>
  <c r="H30" i="1"/>
  <c r="H36" i="1" s="1"/>
  <c r="F30" i="1"/>
  <c r="F36" i="1" s="1"/>
  <c r="E30" i="1"/>
  <c r="E36" i="1" s="1"/>
  <c r="G36" i="1" s="1"/>
  <c r="G29" i="1"/>
  <c r="I29" i="1" s="1"/>
  <c r="G28" i="1"/>
  <c r="I28" i="1" s="1"/>
  <c r="G27" i="1"/>
  <c r="I27" i="1" s="1"/>
  <c r="G26" i="1"/>
  <c r="I26" i="1" s="1"/>
  <c r="G25" i="1"/>
  <c r="I25" i="1" s="1"/>
  <c r="H23" i="1"/>
  <c r="F23" i="1"/>
  <c r="E23" i="1"/>
  <c r="G23" i="1" s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H13" i="1"/>
  <c r="H24" i="1" s="1"/>
  <c r="H37" i="1" s="1"/>
  <c r="H64" i="1" s="1"/>
  <c r="H66" i="1" s="1"/>
  <c r="H70" i="1" s="1"/>
  <c r="F13" i="1"/>
  <c r="F24" i="1" s="1"/>
  <c r="F37" i="1" s="1"/>
  <c r="F64" i="1" s="1"/>
  <c r="F66" i="1" s="1"/>
  <c r="F70" i="1" s="1"/>
  <c r="E13" i="1"/>
  <c r="G13" i="1" s="1"/>
  <c r="I13" i="1" s="1"/>
  <c r="I24" i="1" s="1"/>
  <c r="I12" i="1"/>
  <c r="G12" i="1"/>
  <c r="I11" i="1"/>
  <c r="G11" i="1"/>
  <c r="I10" i="1"/>
  <c r="G10" i="1"/>
  <c r="I9" i="1"/>
  <c r="G9" i="1"/>
  <c r="I8" i="1"/>
  <c r="G8" i="1"/>
  <c r="G63" i="1" l="1"/>
  <c r="E24" i="1"/>
  <c r="G30" i="1"/>
  <c r="I30" i="1" s="1"/>
  <c r="I36" i="1" s="1"/>
  <c r="I37" i="1" s="1"/>
  <c r="I64" i="1" s="1"/>
  <c r="I66" i="1" s="1"/>
  <c r="I70" i="1" s="1"/>
  <c r="E37" i="1" l="1"/>
  <c r="G24" i="1"/>
  <c r="E64" i="1" l="1"/>
  <c r="G37" i="1"/>
  <c r="G64" i="1" l="1"/>
  <c r="E66" i="1"/>
  <c r="E70" i="1" l="1"/>
  <c r="G70" i="1" s="1"/>
  <c r="G66" i="1"/>
</calcChain>
</file>

<file path=xl/sharedStrings.xml><?xml version="1.0" encoding="utf-8"?>
<sst xmlns="http://schemas.openxmlformats.org/spreadsheetml/2006/main" count="83" uniqueCount="79">
  <si>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</si>
  <si>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</si>
  <si>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</si>
  <si>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</si>
  <si>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</si>
  <si>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すみれ拠点</t>
    <phoneticPr fontId="1"/>
  </si>
  <si>
    <t>つぼみ拠点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</si>
  <si>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</si>
  <si>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</si>
  <si>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</si>
  <si>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</si>
  <si>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</si>
  <si>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</si>
  <si>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</si>
  <si>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</si>
  <si>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</si>
  <si>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</si>
  <si>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</si>
  <si>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</si>
  <si>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</si>
  <si>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</si>
  <si>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</si>
  <si>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</si>
  <si>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</si>
  <si>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</si>
  <si>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</si>
  <si>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</si>
  <si>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</si>
  <si>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</si>
  <si>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</si>
  <si>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</si>
  <si>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</si>
  <si>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</si>
  <si>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</si>
  <si>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</si>
  <si>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</si>
  <si>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</si>
  <si>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</si>
  <si>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</si>
  <si>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</si>
  <si>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</si>
  <si>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</si>
  <si>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</si>
  <si>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</si>
  <si>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</si>
  <si>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</si>
  <si>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</si>
  <si>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</si>
  <si>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</si>
  <si>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</si>
  <si>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</si>
  <si>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拠点区分間繰入金収益</t>
  </si>
  <si>
    <t>サービス区分間繰入金収益</t>
  </si>
  <si>
    <t>事業区分間固定資産移管収益</t>
  </si>
  <si>
    <t>拠点区分間固定資産移管収益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</si>
  <si>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</si>
  <si>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</si>
  <si>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</si>
  <si>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</si>
  <si>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</si>
  <si>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</si>
  <si>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</si>
  <si>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</si>
  <si>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</si>
  <si>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拠点区分間繰入金費用</t>
  </si>
  <si>
    <t>サービス区分間繰入金費用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</si>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</sst>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49" fontId="7" fillId="0" borderId="1" xfId="1" applyNumberFormat="1" applyFont="1" applyFill="1" applyBorder="1" applyAlignment="1">
      <alignment horizontal="center" vertical="center" shrinkToFit="1"/>
    </xf>
    <xf numFmtId="49" fontId="7" fillId="0" borderId="2" xfId="1" applyNumberFormat="1" applyFont="1" applyFill="1" applyBorder="1" applyAlignment="1">
      <alignment horizontal="center" vertical="center" shrinkToFit="1"/>
    </xf>
    <xf numFmtId="49" fontId="7" fillId="0" borderId="3" xfId="1" applyNumberFormat="1" applyFont="1" applyFill="1" applyBorder="1" applyAlignment="1">
      <alignment horizontal="center" vertical="center" shrinkToFit="1"/>
    </xf>
    <xf numFmtId="49" fontId="7" fillId="0" borderId="4" xfId="1" applyNumberFormat="1" applyFont="1" applyFill="1" applyBorder="1" applyAlignment="1">
      <alignment horizontal="center" vertical="center" wrapText="1" shrinkToFit="1"/>
    </xf>
    <xf numFmtId="49" fontId="7" fillId="0" borderId="4" xfId="1" applyNumberFormat="1" applyFont="1" applyFill="1" applyBorder="1" applyAlignment="1">
      <alignment horizontal="center" vertical="center" shrinkToFit="1"/>
    </xf>
    <xf numFmtId="0" fontId="7" fillId="0" borderId="5" xfId="2" applyNumberFormat="1" applyFont="1" applyFill="1" applyBorder="1" applyAlignment="1">
      <alignment horizontal="left" vertical="center" textRotation="255"/>
    </xf>
    <xf numFmtId="0" fontId="7" fillId="0" borderId="5" xfId="2" applyNumberFormat="1" applyFont="1" applyFill="1" applyBorder="1" applyAlignment="1">
      <alignment horizontal="left" vertical="top" shrinkToFit="1"/>
    </xf>
    <xf numFmtId="176" fontId="9" fillId="0" borderId="5" xfId="2" applyNumberFormat="1" applyFont="1" applyFill="1" applyBorder="1" applyAlignment="1" applyProtection="1">
      <alignment vertical="top" shrinkToFit="1"/>
      <protection locked="0"/>
    </xf>
    <xf numFmtId="176" fontId="9" fillId="0" borderId="5" xfId="0" applyNumberFormat="1" applyFont="1" applyFill="1" applyBorder="1" applyAlignment="1" applyProtection="1">
      <alignment vertical="center"/>
      <protection locked="0"/>
    </xf>
    <xf numFmtId="0" fontId="7" fillId="0" borderId="6" xfId="2" applyNumberFormat="1" applyFont="1" applyFill="1" applyBorder="1" applyAlignment="1">
      <alignment horizontal="left" vertical="center" textRotation="255"/>
    </xf>
    <xf numFmtId="0" fontId="7" fillId="0" borderId="6" xfId="2" applyNumberFormat="1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176" fontId="9" fillId="0" borderId="6" xfId="0" applyNumberFormat="1" applyFont="1" applyFill="1" applyBorder="1" applyAlignment="1" applyProtection="1">
      <alignment vertical="center"/>
      <protection locked="0"/>
    </xf>
    <xf numFmtId="176" fontId="9" fillId="0" borderId="7" xfId="0" applyNumberFormat="1" applyFont="1" applyFill="1" applyBorder="1" applyAlignment="1" applyProtection="1">
      <alignment vertical="center"/>
      <protection locked="0"/>
    </xf>
    <xf numFmtId="0" fontId="7" fillId="0" borderId="7" xfId="2" applyNumberFormat="1" applyFont="1" applyFill="1" applyBorder="1" applyAlignment="1">
      <alignment horizontal="left" vertical="center" textRotation="255"/>
    </xf>
    <xf numFmtId="0" fontId="7" fillId="0" borderId="4" xfId="2" applyNumberFormat="1" applyFont="1" applyFill="1" applyBorder="1" applyAlignment="1">
      <alignment horizontal="left"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1" xfId="2" applyNumberFormat="1" applyFont="1" applyFill="1" applyBorder="1" applyAlignment="1">
      <alignment vertical="center"/>
    </xf>
    <xf numFmtId="0" fontId="7" fillId="0" borderId="3" xfId="2" applyNumberFormat="1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NumberFormat="1" applyFont="1" applyFill="1" applyBorder="1" applyAlignment="1">
      <alignment vertical="center" shrinkToFit="1"/>
    </xf>
    <xf numFmtId="176" fontId="9" fillId="0" borderId="8" xfId="2" applyNumberFormat="1" applyFont="1" applyFill="1" applyBorder="1" applyAlignment="1" applyProtection="1">
      <alignment vertical="center" shrinkToFit="1"/>
      <protection locked="0"/>
    </xf>
    <xf numFmtId="0" fontId="7" fillId="0" borderId="2" xfId="2" applyNumberFormat="1" applyFont="1" applyFill="1" applyBorder="1" applyAlignment="1">
      <alignment vertical="center"/>
    </xf>
    <xf numFmtId="0" fontId="7" fillId="0" borderId="9" xfId="2" applyNumberFormat="1" applyFont="1" applyFill="1" applyBorder="1" applyAlignment="1">
      <alignment vertical="center"/>
    </xf>
    <xf numFmtId="0" fontId="7" fillId="0" borderId="10" xfId="2" applyNumberFormat="1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1" xfId="2" applyNumberFormat="1" applyFont="1" applyFill="1" applyBorder="1">
      <alignment horizontal="left" vertical="top"/>
    </xf>
    <xf numFmtId="0" fontId="7" fillId="0" borderId="3" xfId="2" applyNumberFormat="1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5" xfId="2" applyNumberFormat="1" applyFont="1" applyFill="1" applyBorder="1" applyAlignment="1">
      <alignment vertical="center" textRotation="255" shrinkToFit="1"/>
    </xf>
    <xf numFmtId="0" fontId="7" fillId="0" borderId="6" xfId="2" applyNumberFormat="1" applyFont="1" applyFill="1" applyBorder="1" applyAlignment="1">
      <alignment vertical="center" textRotation="255" shrinkToFit="1"/>
    </xf>
    <xf numFmtId="0" fontId="7" fillId="0" borderId="7" xfId="2" applyNumberFormat="1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0"/>
  <sheetViews>
    <sheetView showGridLines="0" tabSelected="1" workbookViewId="0"/>
  </sheetViews>
  <sheetFormatPr defaultRowHeight="13.5"/>
  <cols>
    <col min="1" max="3" width="2.875" customWidth="1"/>
    <col min="4" max="4" width="57.5" customWidth="1"/>
    <col min="5" max="9" width="20.75" customWidth="1"/>
  </cols>
  <sheetData>
    <row r="1" spans="2:9">
      <c r="B1" s="1"/>
      <c r="C1" s="1"/>
      <c r="D1" s="1"/>
      <c r="E1" s="1"/>
      <c r="F1" s="1"/>
      <c r="G1" s="1"/>
      <c r="H1" s="1"/>
      <c r="I1" s="1"/>
    </row>
    <row r="2" spans="2:9" ht="21">
      <c r="B2" s="2"/>
      <c r="C2" s="2"/>
      <c r="D2" s="2"/>
      <c r="E2" s="2"/>
      <c r="F2" s="2"/>
      <c r="G2" s="3"/>
      <c r="H2" s="4"/>
      <c r="I2" s="4" t="s">
        <v>0</v>
      </c>
    </row>
    <row r="3" spans="2:9" ht="21">
      <c r="B3" s="5" t="s">
        <v>1</v>
      </c>
      <c r="C3" s="5"/>
      <c r="D3" s="5"/>
      <c r="E3" s="5"/>
      <c r="F3" s="5"/>
      <c r="G3" s="5"/>
      <c r="H3" s="5"/>
      <c r="I3" s="5"/>
    </row>
    <row r="4" spans="2:9" ht="14.25">
      <c r="B4" s="6"/>
      <c r="C4" s="6"/>
      <c r="D4" s="6"/>
      <c r="E4" s="6"/>
      <c r="F4" s="6"/>
      <c r="G4" s="6"/>
      <c r="H4" s="3"/>
      <c r="I4" s="3"/>
    </row>
    <row r="5" spans="2:9" ht="21">
      <c r="B5" s="7" t="s">
        <v>2</v>
      </c>
      <c r="C5" s="7"/>
      <c r="D5" s="7"/>
      <c r="E5" s="7"/>
      <c r="F5" s="7"/>
      <c r="G5" s="7"/>
      <c r="H5" s="7"/>
      <c r="I5" s="7"/>
    </row>
    <row r="6" spans="2:9" ht="15.75">
      <c r="B6" s="8"/>
      <c r="C6" s="8"/>
      <c r="D6" s="8"/>
      <c r="E6" s="8"/>
      <c r="F6" s="8"/>
      <c r="G6" s="3"/>
      <c r="H6" s="3"/>
      <c r="I6" s="8" t="s">
        <v>3</v>
      </c>
    </row>
    <row r="7" spans="2:9" ht="14.25">
      <c r="B7" s="9" t="s">
        <v>4</v>
      </c>
      <c r="C7" s="10"/>
      <c r="D7" s="11"/>
      <c r="E7" s="12" t="s">
        <v>5</v>
      </c>
      <c r="F7" s="12" t="s">
        <v>6</v>
      </c>
      <c r="G7" s="13" t="s">
        <v>7</v>
      </c>
      <c r="H7" s="13" t="s">
        <v>8</v>
      </c>
      <c r="I7" s="13" t="s">
        <v>9</v>
      </c>
    </row>
    <row r="8" spans="2:9" ht="14.25">
      <c r="B8" s="14" t="s">
        <v>10</v>
      </c>
      <c r="C8" s="14" t="s">
        <v>11</v>
      </c>
      <c r="D8" s="15" t="s">
        <v>12</v>
      </c>
      <c r="E8" s="16">
        <v>173013987</v>
      </c>
      <c r="F8" s="16">
        <v>42388530</v>
      </c>
      <c r="G8" s="16">
        <f>+E8+F8</f>
        <v>215402517</v>
      </c>
      <c r="H8" s="17"/>
      <c r="I8" s="16">
        <f>G8-ABS(H8)</f>
        <v>215402517</v>
      </c>
    </row>
    <row r="9" spans="2:9" ht="14.25">
      <c r="B9" s="18"/>
      <c r="C9" s="18"/>
      <c r="D9" s="19" t="s">
        <v>13</v>
      </c>
      <c r="E9" s="20"/>
      <c r="F9" s="20">
        <v>25597468</v>
      </c>
      <c r="G9" s="20">
        <f t="shared" ref="G9:G70" si="0">+E9+F9</f>
        <v>25597468</v>
      </c>
      <c r="H9" s="21"/>
      <c r="I9" s="20">
        <f t="shared" ref="I9:I69" si="1">G9-ABS(H9)</f>
        <v>25597468</v>
      </c>
    </row>
    <row r="10" spans="2:9" ht="14.25">
      <c r="B10" s="18"/>
      <c r="C10" s="18"/>
      <c r="D10" s="19" t="s">
        <v>14</v>
      </c>
      <c r="E10" s="20">
        <v>1429368</v>
      </c>
      <c r="F10" s="20"/>
      <c r="G10" s="20">
        <f t="shared" si="0"/>
        <v>1429368</v>
      </c>
      <c r="H10" s="21"/>
      <c r="I10" s="20">
        <f t="shared" si="1"/>
        <v>1429368</v>
      </c>
    </row>
    <row r="11" spans="2:9" ht="14.25">
      <c r="B11" s="18"/>
      <c r="C11" s="18"/>
      <c r="D11" s="19" t="s">
        <v>15</v>
      </c>
      <c r="E11" s="20"/>
      <c r="F11" s="20"/>
      <c r="G11" s="20">
        <f t="shared" si="0"/>
        <v>0</v>
      </c>
      <c r="H11" s="21"/>
      <c r="I11" s="20">
        <f t="shared" si="1"/>
        <v>0</v>
      </c>
    </row>
    <row r="12" spans="2:9" ht="14.25">
      <c r="B12" s="18"/>
      <c r="C12" s="18"/>
      <c r="D12" s="19" t="s">
        <v>16</v>
      </c>
      <c r="E12" s="20"/>
      <c r="F12" s="20"/>
      <c r="G12" s="20">
        <f t="shared" si="0"/>
        <v>0</v>
      </c>
      <c r="H12" s="22"/>
      <c r="I12" s="20">
        <f t="shared" si="1"/>
        <v>0</v>
      </c>
    </row>
    <row r="13" spans="2:9" ht="14.25">
      <c r="B13" s="18"/>
      <c r="C13" s="23"/>
      <c r="D13" s="24" t="s">
        <v>17</v>
      </c>
      <c r="E13" s="25">
        <f>+E8+E9+E10+E11+E12</f>
        <v>174443355</v>
      </c>
      <c r="F13" s="25">
        <f>+F8+F9+F10+F11+F12</f>
        <v>67985998</v>
      </c>
      <c r="G13" s="25">
        <f t="shared" si="0"/>
        <v>242429353</v>
      </c>
      <c r="H13" s="26">
        <f>+H8+H9+H10+H11+H12</f>
        <v>0</v>
      </c>
      <c r="I13" s="25">
        <f t="shared" si="1"/>
        <v>242429353</v>
      </c>
    </row>
    <row r="14" spans="2:9" ht="14.25">
      <c r="B14" s="18"/>
      <c r="C14" s="14" t="s">
        <v>18</v>
      </c>
      <c r="D14" s="19" t="s">
        <v>19</v>
      </c>
      <c r="E14" s="20">
        <v>119264183</v>
      </c>
      <c r="F14" s="20">
        <v>37336372</v>
      </c>
      <c r="G14" s="20">
        <f t="shared" si="0"/>
        <v>156600555</v>
      </c>
      <c r="H14" s="17"/>
      <c r="I14" s="20">
        <f t="shared" si="1"/>
        <v>156600555</v>
      </c>
    </row>
    <row r="15" spans="2:9" ht="14.25">
      <c r="B15" s="18"/>
      <c r="C15" s="18"/>
      <c r="D15" s="19" t="s">
        <v>20</v>
      </c>
      <c r="E15" s="20">
        <v>21629152</v>
      </c>
      <c r="F15" s="20">
        <v>11114630</v>
      </c>
      <c r="G15" s="20">
        <f t="shared" si="0"/>
        <v>32743782</v>
      </c>
      <c r="H15" s="21"/>
      <c r="I15" s="20">
        <f t="shared" si="1"/>
        <v>32743782</v>
      </c>
    </row>
    <row r="16" spans="2:9" ht="14.25">
      <c r="B16" s="18"/>
      <c r="C16" s="18"/>
      <c r="D16" s="19" t="s">
        <v>21</v>
      </c>
      <c r="E16" s="20">
        <v>20527015</v>
      </c>
      <c r="F16" s="20">
        <v>20297732</v>
      </c>
      <c r="G16" s="20">
        <f t="shared" si="0"/>
        <v>40824747</v>
      </c>
      <c r="H16" s="21"/>
      <c r="I16" s="20">
        <f t="shared" si="1"/>
        <v>40824747</v>
      </c>
    </row>
    <row r="17" spans="2:9" ht="14.25">
      <c r="B17" s="18"/>
      <c r="C17" s="18"/>
      <c r="D17" s="19" t="s">
        <v>22</v>
      </c>
      <c r="E17" s="20"/>
      <c r="F17" s="20"/>
      <c r="G17" s="20">
        <f t="shared" si="0"/>
        <v>0</v>
      </c>
      <c r="H17" s="21"/>
      <c r="I17" s="20">
        <f t="shared" si="1"/>
        <v>0</v>
      </c>
    </row>
    <row r="18" spans="2:9" ht="14.25">
      <c r="B18" s="18"/>
      <c r="C18" s="18"/>
      <c r="D18" s="19" t="s">
        <v>23</v>
      </c>
      <c r="E18" s="20">
        <v>18386965</v>
      </c>
      <c r="F18" s="20">
        <v>436659</v>
      </c>
      <c r="G18" s="20">
        <f t="shared" si="0"/>
        <v>18823624</v>
      </c>
      <c r="H18" s="21"/>
      <c r="I18" s="20">
        <f t="shared" si="1"/>
        <v>18823624</v>
      </c>
    </row>
    <row r="19" spans="2:9" ht="14.25">
      <c r="B19" s="18"/>
      <c r="C19" s="18"/>
      <c r="D19" s="19" t="s">
        <v>24</v>
      </c>
      <c r="E19" s="20">
        <v>-6029767</v>
      </c>
      <c r="F19" s="20"/>
      <c r="G19" s="20">
        <f t="shared" si="0"/>
        <v>-6029767</v>
      </c>
      <c r="H19" s="21"/>
      <c r="I19" s="20">
        <f t="shared" si="1"/>
        <v>-6029767</v>
      </c>
    </row>
    <row r="20" spans="2:9" ht="14.25">
      <c r="B20" s="18"/>
      <c r="C20" s="18"/>
      <c r="D20" s="19" t="s">
        <v>25</v>
      </c>
      <c r="E20" s="20"/>
      <c r="F20" s="20"/>
      <c r="G20" s="20">
        <f t="shared" si="0"/>
        <v>0</v>
      </c>
      <c r="H20" s="21"/>
      <c r="I20" s="20">
        <f t="shared" si="1"/>
        <v>0</v>
      </c>
    </row>
    <row r="21" spans="2:9" ht="14.25">
      <c r="B21" s="18"/>
      <c r="C21" s="18"/>
      <c r="D21" s="19" t="s">
        <v>26</v>
      </c>
      <c r="E21" s="20"/>
      <c r="F21" s="20"/>
      <c r="G21" s="20">
        <f t="shared" si="0"/>
        <v>0</v>
      </c>
      <c r="H21" s="21"/>
      <c r="I21" s="20">
        <f t="shared" si="1"/>
        <v>0</v>
      </c>
    </row>
    <row r="22" spans="2:9" ht="14.25">
      <c r="B22" s="18"/>
      <c r="C22" s="18"/>
      <c r="D22" s="19" t="s">
        <v>27</v>
      </c>
      <c r="E22" s="20"/>
      <c r="F22" s="20"/>
      <c r="G22" s="20">
        <f t="shared" si="0"/>
        <v>0</v>
      </c>
      <c r="H22" s="22"/>
      <c r="I22" s="20">
        <f t="shared" si="1"/>
        <v>0</v>
      </c>
    </row>
    <row r="23" spans="2:9" ht="14.25">
      <c r="B23" s="18"/>
      <c r="C23" s="23"/>
      <c r="D23" s="24" t="s">
        <v>28</v>
      </c>
      <c r="E23" s="25">
        <f>+E14+E15+E16+E17+E18+E19+E20+E21+E22</f>
        <v>173777548</v>
      </c>
      <c r="F23" s="25">
        <f>+F14+F15+F16+F17+F18+F19+F20+F21+F22</f>
        <v>69185393</v>
      </c>
      <c r="G23" s="25">
        <f t="shared" si="0"/>
        <v>242962941</v>
      </c>
      <c r="H23" s="26">
        <f>+H14+H15+H16+H17+H18+H19+H20+H21+H22</f>
        <v>0</v>
      </c>
      <c r="I23" s="25">
        <f t="shared" si="1"/>
        <v>242962941</v>
      </c>
    </row>
    <row r="24" spans="2:9" ht="14.25">
      <c r="B24" s="23"/>
      <c r="C24" s="27" t="s">
        <v>29</v>
      </c>
      <c r="D24" s="28"/>
      <c r="E24" s="29">
        <f xml:space="preserve"> +E13 - E23</f>
        <v>665807</v>
      </c>
      <c r="F24" s="29">
        <f xml:space="preserve"> +F13 - F23</f>
        <v>-1199395</v>
      </c>
      <c r="G24" s="29">
        <f t="shared" si="0"/>
        <v>-533588</v>
      </c>
      <c r="H24" s="26">
        <f xml:space="preserve"> +H13 - H23</f>
        <v>0</v>
      </c>
      <c r="I24" s="29">
        <f>I13-I23</f>
        <v>-533588</v>
      </c>
    </row>
    <row r="25" spans="2:9" ht="14.25">
      <c r="B25" s="14" t="s">
        <v>30</v>
      </c>
      <c r="C25" s="14" t="s">
        <v>11</v>
      </c>
      <c r="D25" s="19" t="s">
        <v>31</v>
      </c>
      <c r="E25" s="20"/>
      <c r="F25" s="20"/>
      <c r="G25" s="20">
        <f t="shared" si="0"/>
        <v>0</v>
      </c>
      <c r="H25" s="17"/>
      <c r="I25" s="20">
        <f t="shared" si="1"/>
        <v>0</v>
      </c>
    </row>
    <row r="26" spans="2:9" ht="14.25">
      <c r="B26" s="18"/>
      <c r="C26" s="18"/>
      <c r="D26" s="19" t="s">
        <v>32</v>
      </c>
      <c r="E26" s="20">
        <v>137</v>
      </c>
      <c r="F26" s="20">
        <v>35</v>
      </c>
      <c r="G26" s="20">
        <f t="shared" si="0"/>
        <v>172</v>
      </c>
      <c r="H26" s="21"/>
      <c r="I26" s="20">
        <f t="shared" si="1"/>
        <v>172</v>
      </c>
    </row>
    <row r="27" spans="2:9" ht="14.25">
      <c r="B27" s="18"/>
      <c r="C27" s="18"/>
      <c r="D27" s="19" t="s">
        <v>33</v>
      </c>
      <c r="E27" s="20"/>
      <c r="F27" s="20"/>
      <c r="G27" s="20">
        <f t="shared" si="0"/>
        <v>0</v>
      </c>
      <c r="H27" s="21"/>
      <c r="I27" s="20">
        <f t="shared" si="1"/>
        <v>0</v>
      </c>
    </row>
    <row r="28" spans="2:9" ht="14.25">
      <c r="B28" s="18"/>
      <c r="C28" s="18"/>
      <c r="D28" s="19" t="s">
        <v>34</v>
      </c>
      <c r="E28" s="20"/>
      <c r="F28" s="20"/>
      <c r="G28" s="20">
        <f t="shared" si="0"/>
        <v>0</v>
      </c>
      <c r="H28" s="21"/>
      <c r="I28" s="20">
        <f t="shared" si="1"/>
        <v>0</v>
      </c>
    </row>
    <row r="29" spans="2:9" ht="14.25">
      <c r="B29" s="18"/>
      <c r="C29" s="18"/>
      <c r="D29" s="19" t="s">
        <v>35</v>
      </c>
      <c r="E29" s="20">
        <v>3245925</v>
      </c>
      <c r="F29" s="20">
        <v>239884</v>
      </c>
      <c r="G29" s="20">
        <f t="shared" si="0"/>
        <v>3485809</v>
      </c>
      <c r="H29" s="22"/>
      <c r="I29" s="20">
        <f t="shared" si="1"/>
        <v>3485809</v>
      </c>
    </row>
    <row r="30" spans="2:9" ht="14.25">
      <c r="B30" s="18"/>
      <c r="C30" s="23"/>
      <c r="D30" s="24" t="s">
        <v>36</v>
      </c>
      <c r="E30" s="25">
        <f>+E25+E26+E27+E28+E29</f>
        <v>3246062</v>
      </c>
      <c r="F30" s="25">
        <f>+F25+F26+F27+F28+F29</f>
        <v>239919</v>
      </c>
      <c r="G30" s="25">
        <f t="shared" si="0"/>
        <v>3485981</v>
      </c>
      <c r="H30" s="26">
        <f>+H25+H26+H27+H28+H29</f>
        <v>0</v>
      </c>
      <c r="I30" s="25">
        <f t="shared" si="1"/>
        <v>3485981</v>
      </c>
    </row>
    <row r="31" spans="2:9" ht="14.25">
      <c r="B31" s="18"/>
      <c r="C31" s="14" t="s">
        <v>18</v>
      </c>
      <c r="D31" s="19" t="s">
        <v>37</v>
      </c>
      <c r="E31" s="20">
        <v>1287246</v>
      </c>
      <c r="F31" s="20"/>
      <c r="G31" s="20">
        <f t="shared" si="0"/>
        <v>1287246</v>
      </c>
      <c r="H31" s="17"/>
      <c r="I31" s="20">
        <f t="shared" si="1"/>
        <v>1287246</v>
      </c>
    </row>
    <row r="32" spans="2:9" ht="14.25">
      <c r="B32" s="18"/>
      <c r="C32" s="18"/>
      <c r="D32" s="19" t="s">
        <v>38</v>
      </c>
      <c r="E32" s="20"/>
      <c r="F32" s="20"/>
      <c r="G32" s="20">
        <f t="shared" si="0"/>
        <v>0</v>
      </c>
      <c r="H32" s="21"/>
      <c r="I32" s="20">
        <f t="shared" si="1"/>
        <v>0</v>
      </c>
    </row>
    <row r="33" spans="2:9" ht="14.25">
      <c r="B33" s="18"/>
      <c r="C33" s="18"/>
      <c r="D33" s="19" t="s">
        <v>39</v>
      </c>
      <c r="E33" s="20"/>
      <c r="F33" s="20"/>
      <c r="G33" s="20">
        <f t="shared" si="0"/>
        <v>0</v>
      </c>
      <c r="H33" s="21"/>
      <c r="I33" s="20">
        <f t="shared" si="1"/>
        <v>0</v>
      </c>
    </row>
    <row r="34" spans="2:9" ht="14.25">
      <c r="B34" s="18"/>
      <c r="C34" s="18"/>
      <c r="D34" s="19" t="s">
        <v>40</v>
      </c>
      <c r="E34" s="20"/>
      <c r="F34" s="20"/>
      <c r="G34" s="20">
        <f t="shared" si="0"/>
        <v>0</v>
      </c>
      <c r="H34" s="22"/>
      <c r="I34" s="20">
        <f t="shared" si="1"/>
        <v>0</v>
      </c>
    </row>
    <row r="35" spans="2:9" ht="14.25">
      <c r="B35" s="18"/>
      <c r="C35" s="23"/>
      <c r="D35" s="24" t="s">
        <v>41</v>
      </c>
      <c r="E35" s="25">
        <f>+E31+E32+E33+E34</f>
        <v>1287246</v>
      </c>
      <c r="F35" s="25">
        <f>+F31+F32+F33+F34</f>
        <v>0</v>
      </c>
      <c r="G35" s="25">
        <f t="shared" si="0"/>
        <v>1287246</v>
      </c>
      <c r="H35" s="26">
        <f>+H31+H32+H33+H34</f>
        <v>0</v>
      </c>
      <c r="I35" s="25">
        <f t="shared" si="1"/>
        <v>1287246</v>
      </c>
    </row>
    <row r="36" spans="2:9" ht="14.25">
      <c r="B36" s="23"/>
      <c r="C36" s="27" t="s">
        <v>42</v>
      </c>
      <c r="D36" s="30"/>
      <c r="E36" s="31">
        <f xml:space="preserve"> +E30 - E35</f>
        <v>1958816</v>
      </c>
      <c r="F36" s="31">
        <f xml:space="preserve"> +F30 - F35</f>
        <v>239919</v>
      </c>
      <c r="G36" s="31">
        <f t="shared" si="0"/>
        <v>2198735</v>
      </c>
      <c r="H36" s="26">
        <f xml:space="preserve"> +H30 - H35</f>
        <v>0</v>
      </c>
      <c r="I36" s="31">
        <f>I30-I35</f>
        <v>2198735</v>
      </c>
    </row>
    <row r="37" spans="2:9" ht="14.25">
      <c r="B37" s="27" t="s">
        <v>43</v>
      </c>
      <c r="C37" s="32"/>
      <c r="D37" s="28"/>
      <c r="E37" s="29">
        <f xml:space="preserve"> +E24 +E36</f>
        <v>2624623</v>
      </c>
      <c r="F37" s="29">
        <f xml:space="preserve"> +F24 +F36</f>
        <v>-959476</v>
      </c>
      <c r="G37" s="29">
        <f t="shared" si="0"/>
        <v>1665147</v>
      </c>
      <c r="H37" s="26">
        <f xml:space="preserve"> +H24 +H36</f>
        <v>0</v>
      </c>
      <c r="I37" s="29">
        <f>I24+I36</f>
        <v>1665147</v>
      </c>
    </row>
    <row r="38" spans="2:9" ht="14.25">
      <c r="B38" s="14" t="s">
        <v>44</v>
      </c>
      <c r="C38" s="14" t="s">
        <v>11</v>
      </c>
      <c r="D38" s="19" t="s">
        <v>45</v>
      </c>
      <c r="E38" s="20">
        <v>1236000</v>
      </c>
      <c r="F38" s="20"/>
      <c r="G38" s="20">
        <f t="shared" si="0"/>
        <v>1236000</v>
      </c>
      <c r="H38" s="17"/>
      <c r="I38" s="20">
        <f t="shared" si="1"/>
        <v>1236000</v>
      </c>
    </row>
    <row r="39" spans="2:9" ht="14.25">
      <c r="B39" s="18"/>
      <c r="C39" s="18"/>
      <c r="D39" s="19" t="s">
        <v>46</v>
      </c>
      <c r="E39" s="20"/>
      <c r="F39" s="20"/>
      <c r="G39" s="20">
        <f t="shared" si="0"/>
        <v>0</v>
      </c>
      <c r="H39" s="21"/>
      <c r="I39" s="20">
        <f t="shared" si="1"/>
        <v>0</v>
      </c>
    </row>
    <row r="40" spans="2:9" ht="14.25">
      <c r="B40" s="18"/>
      <c r="C40" s="18"/>
      <c r="D40" s="19" t="s">
        <v>47</v>
      </c>
      <c r="E40" s="20"/>
      <c r="F40" s="20"/>
      <c r="G40" s="20">
        <f t="shared" si="0"/>
        <v>0</v>
      </c>
      <c r="H40" s="21"/>
      <c r="I40" s="20">
        <f t="shared" si="1"/>
        <v>0</v>
      </c>
    </row>
    <row r="41" spans="2:9" ht="14.25">
      <c r="B41" s="18"/>
      <c r="C41" s="18"/>
      <c r="D41" s="19" t="s">
        <v>48</v>
      </c>
      <c r="E41" s="20"/>
      <c r="F41" s="20"/>
      <c r="G41" s="20">
        <f t="shared" si="0"/>
        <v>0</v>
      </c>
      <c r="H41" s="21"/>
      <c r="I41" s="20">
        <f t="shared" si="1"/>
        <v>0</v>
      </c>
    </row>
    <row r="42" spans="2:9" ht="14.25">
      <c r="B42" s="18"/>
      <c r="C42" s="18"/>
      <c r="D42" s="19" t="s">
        <v>49</v>
      </c>
      <c r="E42" s="20"/>
      <c r="F42" s="20"/>
      <c r="G42" s="20">
        <f t="shared" si="0"/>
        <v>0</v>
      </c>
      <c r="H42" s="21"/>
      <c r="I42" s="20">
        <f t="shared" si="1"/>
        <v>0</v>
      </c>
    </row>
    <row r="43" spans="2:9" ht="14.25">
      <c r="B43" s="18"/>
      <c r="C43" s="18"/>
      <c r="D43" s="19" t="s">
        <v>50</v>
      </c>
      <c r="E43" s="20"/>
      <c r="F43" s="20"/>
      <c r="G43" s="20">
        <f t="shared" si="0"/>
        <v>0</v>
      </c>
      <c r="H43" s="21"/>
      <c r="I43" s="20">
        <f t="shared" si="1"/>
        <v>0</v>
      </c>
    </row>
    <row r="44" spans="2:9" ht="14.25">
      <c r="B44" s="18"/>
      <c r="C44" s="18"/>
      <c r="D44" s="19" t="s">
        <v>51</v>
      </c>
      <c r="E44" s="20"/>
      <c r="F44" s="20">
        <v>2073335</v>
      </c>
      <c r="G44" s="20">
        <f t="shared" si="0"/>
        <v>2073335</v>
      </c>
      <c r="H44" s="21">
        <v>-2073335</v>
      </c>
      <c r="I44" s="20">
        <f t="shared" si="1"/>
        <v>0</v>
      </c>
    </row>
    <row r="45" spans="2:9" ht="14.25">
      <c r="B45" s="18"/>
      <c r="C45" s="18"/>
      <c r="D45" s="19" t="s">
        <v>52</v>
      </c>
      <c r="E45" s="20"/>
      <c r="F45" s="20"/>
      <c r="G45" s="20">
        <f t="shared" si="0"/>
        <v>0</v>
      </c>
      <c r="H45" s="21"/>
      <c r="I45" s="20">
        <f t="shared" si="1"/>
        <v>0</v>
      </c>
    </row>
    <row r="46" spans="2:9" ht="14.25">
      <c r="B46" s="18"/>
      <c r="C46" s="18"/>
      <c r="D46" s="19" t="s">
        <v>53</v>
      </c>
      <c r="E46" s="20"/>
      <c r="F46" s="20"/>
      <c r="G46" s="20">
        <f t="shared" si="0"/>
        <v>0</v>
      </c>
      <c r="H46" s="21"/>
      <c r="I46" s="20">
        <f t="shared" si="1"/>
        <v>0</v>
      </c>
    </row>
    <row r="47" spans="2:9" ht="14.25">
      <c r="B47" s="18"/>
      <c r="C47" s="18"/>
      <c r="D47" s="19" t="s">
        <v>54</v>
      </c>
      <c r="E47" s="20"/>
      <c r="F47" s="20"/>
      <c r="G47" s="20">
        <f t="shared" si="0"/>
        <v>0</v>
      </c>
      <c r="H47" s="21"/>
      <c r="I47" s="20">
        <f t="shared" si="1"/>
        <v>0</v>
      </c>
    </row>
    <row r="48" spans="2:9" ht="14.25">
      <c r="B48" s="18"/>
      <c r="C48" s="18"/>
      <c r="D48" s="19" t="s">
        <v>55</v>
      </c>
      <c r="E48" s="20"/>
      <c r="F48" s="20"/>
      <c r="G48" s="20">
        <f t="shared" si="0"/>
        <v>0</v>
      </c>
      <c r="H48" s="22"/>
      <c r="I48" s="20">
        <f t="shared" si="1"/>
        <v>0</v>
      </c>
    </row>
    <row r="49" spans="2:9" ht="14.25">
      <c r="B49" s="18"/>
      <c r="C49" s="23"/>
      <c r="D49" s="24" t="s">
        <v>56</v>
      </c>
      <c r="E49" s="25">
        <f>+E38+E39+E40+E41+E42+E43+E44+E45+E46+E47+E48</f>
        <v>1236000</v>
      </c>
      <c r="F49" s="25">
        <f>+F38+F39+F40+F41+F42+F43+F44+F45+F46+F47+F48</f>
        <v>2073335</v>
      </c>
      <c r="G49" s="25">
        <f t="shared" si="0"/>
        <v>3309335</v>
      </c>
      <c r="H49" s="26">
        <f>+H38+H39+H40+H41+H42+H43+H44+H45+H46+H47+H48</f>
        <v>-2073335</v>
      </c>
      <c r="I49" s="25">
        <f t="shared" si="1"/>
        <v>1236000</v>
      </c>
    </row>
    <row r="50" spans="2:9" ht="14.25">
      <c r="B50" s="18"/>
      <c r="C50" s="14" t="s">
        <v>18</v>
      </c>
      <c r="D50" s="19" t="s">
        <v>57</v>
      </c>
      <c r="E50" s="20"/>
      <c r="F50" s="20"/>
      <c r="G50" s="20">
        <f t="shared" si="0"/>
        <v>0</v>
      </c>
      <c r="H50" s="17"/>
      <c r="I50" s="20">
        <f t="shared" si="1"/>
        <v>0</v>
      </c>
    </row>
    <row r="51" spans="2:9" ht="14.25">
      <c r="B51" s="18"/>
      <c r="C51" s="18"/>
      <c r="D51" s="19" t="s">
        <v>58</v>
      </c>
      <c r="E51" s="20"/>
      <c r="F51" s="20"/>
      <c r="G51" s="20">
        <f t="shared" si="0"/>
        <v>0</v>
      </c>
      <c r="H51" s="21"/>
      <c r="I51" s="20">
        <f t="shared" si="1"/>
        <v>0</v>
      </c>
    </row>
    <row r="52" spans="2:9" ht="14.25">
      <c r="B52" s="18"/>
      <c r="C52" s="18"/>
      <c r="D52" s="19" t="s">
        <v>59</v>
      </c>
      <c r="E52" s="20">
        <v>150660</v>
      </c>
      <c r="F52" s="20"/>
      <c r="G52" s="20">
        <f t="shared" si="0"/>
        <v>150660</v>
      </c>
      <c r="H52" s="21"/>
      <c r="I52" s="20">
        <f t="shared" si="1"/>
        <v>150660</v>
      </c>
    </row>
    <row r="53" spans="2:9" ht="14.25">
      <c r="B53" s="18"/>
      <c r="C53" s="18"/>
      <c r="D53" s="19" t="s">
        <v>60</v>
      </c>
      <c r="E53" s="20"/>
      <c r="F53" s="20"/>
      <c r="G53" s="20">
        <f t="shared" si="0"/>
        <v>0</v>
      </c>
      <c r="H53" s="21"/>
      <c r="I53" s="20">
        <f t="shared" si="1"/>
        <v>0</v>
      </c>
    </row>
    <row r="54" spans="2:9" ht="14.25">
      <c r="B54" s="18"/>
      <c r="C54" s="18"/>
      <c r="D54" s="19" t="s">
        <v>61</v>
      </c>
      <c r="E54" s="20">
        <v>1236000</v>
      </c>
      <c r="F54" s="20"/>
      <c r="G54" s="20">
        <f t="shared" si="0"/>
        <v>1236000</v>
      </c>
      <c r="H54" s="21"/>
      <c r="I54" s="20">
        <f t="shared" si="1"/>
        <v>1236000</v>
      </c>
    </row>
    <row r="55" spans="2:9" ht="14.25">
      <c r="B55" s="18"/>
      <c r="C55" s="18"/>
      <c r="D55" s="19" t="s">
        <v>62</v>
      </c>
      <c r="E55" s="20"/>
      <c r="F55" s="20"/>
      <c r="G55" s="20">
        <f t="shared" si="0"/>
        <v>0</v>
      </c>
      <c r="H55" s="21"/>
      <c r="I55" s="20">
        <f t="shared" si="1"/>
        <v>0</v>
      </c>
    </row>
    <row r="56" spans="2:9" ht="14.25">
      <c r="B56" s="18"/>
      <c r="C56" s="18"/>
      <c r="D56" s="19" t="s">
        <v>63</v>
      </c>
      <c r="E56" s="20"/>
      <c r="F56" s="20"/>
      <c r="G56" s="20">
        <f t="shared" si="0"/>
        <v>0</v>
      </c>
      <c r="H56" s="21"/>
      <c r="I56" s="20">
        <f t="shared" si="1"/>
        <v>0</v>
      </c>
    </row>
    <row r="57" spans="2:9" ht="14.25">
      <c r="B57" s="18"/>
      <c r="C57" s="18"/>
      <c r="D57" s="19" t="s">
        <v>64</v>
      </c>
      <c r="E57" s="20">
        <v>2073335</v>
      </c>
      <c r="F57" s="20"/>
      <c r="G57" s="20">
        <f t="shared" si="0"/>
        <v>2073335</v>
      </c>
      <c r="H57" s="21">
        <v>-2073335</v>
      </c>
      <c r="I57" s="20">
        <f t="shared" si="1"/>
        <v>0</v>
      </c>
    </row>
    <row r="58" spans="2:9" ht="14.25">
      <c r="B58" s="18"/>
      <c r="C58" s="18"/>
      <c r="D58" s="19" t="s">
        <v>65</v>
      </c>
      <c r="E58" s="20"/>
      <c r="F58" s="20"/>
      <c r="G58" s="20">
        <f t="shared" si="0"/>
        <v>0</v>
      </c>
      <c r="H58" s="21"/>
      <c r="I58" s="20">
        <f t="shared" si="1"/>
        <v>0</v>
      </c>
    </row>
    <row r="59" spans="2:9" ht="14.25">
      <c r="B59" s="18"/>
      <c r="C59" s="18"/>
      <c r="D59" s="19" t="s">
        <v>66</v>
      </c>
      <c r="E59" s="20"/>
      <c r="F59" s="20"/>
      <c r="G59" s="20">
        <f t="shared" si="0"/>
        <v>0</v>
      </c>
      <c r="H59" s="21"/>
      <c r="I59" s="20">
        <f t="shared" si="1"/>
        <v>0</v>
      </c>
    </row>
    <row r="60" spans="2:9" ht="14.25">
      <c r="B60" s="18"/>
      <c r="C60" s="18"/>
      <c r="D60" s="19" t="s">
        <v>67</v>
      </c>
      <c r="E60" s="20"/>
      <c r="F60" s="20"/>
      <c r="G60" s="20">
        <f t="shared" si="0"/>
        <v>0</v>
      </c>
      <c r="H60" s="21"/>
      <c r="I60" s="20">
        <f t="shared" si="1"/>
        <v>0</v>
      </c>
    </row>
    <row r="61" spans="2:9" ht="14.25">
      <c r="B61" s="18"/>
      <c r="C61" s="18"/>
      <c r="D61" s="19" t="s">
        <v>68</v>
      </c>
      <c r="E61" s="20"/>
      <c r="F61" s="20"/>
      <c r="G61" s="20">
        <f t="shared" si="0"/>
        <v>0</v>
      </c>
      <c r="H61" s="22"/>
      <c r="I61" s="20">
        <f t="shared" si="1"/>
        <v>0</v>
      </c>
    </row>
    <row r="62" spans="2:9" ht="14.25">
      <c r="B62" s="18"/>
      <c r="C62" s="23"/>
      <c r="D62" s="24" t="s">
        <v>69</v>
      </c>
      <c r="E62" s="25">
        <f>+E50+E51+E52+E53+E54+E55+E56+E57+E58+E59+E60+E61</f>
        <v>3459995</v>
      </c>
      <c r="F62" s="25">
        <f>+F50+F51+F52+F53+F54+F55+F56+F57+F58+F59+F60+F61</f>
        <v>0</v>
      </c>
      <c r="G62" s="25">
        <f t="shared" si="0"/>
        <v>3459995</v>
      </c>
      <c r="H62" s="26">
        <f>+H50+H51+H52+H53+H54+H55+H56+H57+H58+H59+H60+H61</f>
        <v>-2073335</v>
      </c>
      <c r="I62" s="25">
        <f t="shared" si="1"/>
        <v>1386660</v>
      </c>
    </row>
    <row r="63" spans="2:9" ht="14.25">
      <c r="B63" s="23"/>
      <c r="C63" s="33" t="s">
        <v>70</v>
      </c>
      <c r="D63" s="34"/>
      <c r="E63" s="35">
        <f xml:space="preserve"> +E49 - E62</f>
        <v>-2223995</v>
      </c>
      <c r="F63" s="35">
        <f xml:space="preserve"> +F49 - F62</f>
        <v>2073335</v>
      </c>
      <c r="G63" s="35">
        <f t="shared" si="0"/>
        <v>-150660</v>
      </c>
      <c r="H63" s="26">
        <f xml:space="preserve"> +H49 - H62</f>
        <v>0</v>
      </c>
      <c r="I63" s="35">
        <f>I49-I62</f>
        <v>-150660</v>
      </c>
    </row>
    <row r="64" spans="2:9" ht="14.25">
      <c r="B64" s="27" t="s">
        <v>71</v>
      </c>
      <c r="C64" s="36"/>
      <c r="D64" s="37"/>
      <c r="E64" s="38">
        <f xml:space="preserve"> +E37 +E63</f>
        <v>400628</v>
      </c>
      <c r="F64" s="38">
        <f xml:space="preserve"> +F37 +F63</f>
        <v>1113859</v>
      </c>
      <c r="G64" s="38">
        <f t="shared" si="0"/>
        <v>1514487</v>
      </c>
      <c r="H64" s="26">
        <f xml:space="preserve"> +H37 +H63</f>
        <v>0</v>
      </c>
      <c r="I64" s="38">
        <f>I37+I63</f>
        <v>1514487</v>
      </c>
    </row>
    <row r="65" spans="2:9" ht="14.25">
      <c r="B65" s="39" t="s">
        <v>72</v>
      </c>
      <c r="C65" s="36" t="s">
        <v>73</v>
      </c>
      <c r="D65" s="37"/>
      <c r="E65" s="38">
        <v>133146</v>
      </c>
      <c r="F65" s="38">
        <v>-4022911</v>
      </c>
      <c r="G65" s="38">
        <f t="shared" si="0"/>
        <v>-3889765</v>
      </c>
      <c r="H65" s="26"/>
      <c r="I65" s="38">
        <f t="shared" si="1"/>
        <v>-3889765</v>
      </c>
    </row>
    <row r="66" spans="2:9" ht="14.25">
      <c r="B66" s="40"/>
      <c r="C66" s="36" t="s">
        <v>74</v>
      </c>
      <c r="D66" s="37"/>
      <c r="E66" s="38">
        <f xml:space="preserve"> +E64 +E65</f>
        <v>533774</v>
      </c>
      <c r="F66" s="38">
        <f xml:space="preserve"> +F64 +F65</f>
        <v>-2909052</v>
      </c>
      <c r="G66" s="38">
        <f t="shared" si="0"/>
        <v>-2375278</v>
      </c>
      <c r="H66" s="26">
        <f xml:space="preserve"> +H64 +H65</f>
        <v>0</v>
      </c>
      <c r="I66" s="38">
        <f>I64+I65</f>
        <v>-2375278</v>
      </c>
    </row>
    <row r="67" spans="2:9" ht="14.25">
      <c r="B67" s="40"/>
      <c r="C67" s="36" t="s">
        <v>75</v>
      </c>
      <c r="D67" s="37"/>
      <c r="E67" s="38"/>
      <c r="F67" s="38"/>
      <c r="G67" s="38">
        <f t="shared" si="0"/>
        <v>0</v>
      </c>
      <c r="H67" s="26"/>
      <c r="I67" s="38">
        <f t="shared" si="1"/>
        <v>0</v>
      </c>
    </row>
    <row r="68" spans="2:9" ht="14.25">
      <c r="B68" s="40"/>
      <c r="C68" s="36" t="s">
        <v>76</v>
      </c>
      <c r="D68" s="37"/>
      <c r="E68" s="38"/>
      <c r="F68" s="38"/>
      <c r="G68" s="38">
        <f t="shared" si="0"/>
        <v>0</v>
      </c>
      <c r="H68" s="26"/>
      <c r="I68" s="38">
        <f t="shared" si="1"/>
        <v>0</v>
      </c>
    </row>
    <row r="69" spans="2:9" ht="14.25">
      <c r="B69" s="40"/>
      <c r="C69" s="36" t="s">
        <v>77</v>
      </c>
      <c r="D69" s="37"/>
      <c r="E69" s="38"/>
      <c r="F69" s="38"/>
      <c r="G69" s="38">
        <f t="shared" si="0"/>
        <v>0</v>
      </c>
      <c r="H69" s="26"/>
      <c r="I69" s="38">
        <f t="shared" si="1"/>
        <v>0</v>
      </c>
    </row>
    <row r="70" spans="2:9" ht="14.25">
      <c r="B70" s="41"/>
      <c r="C70" s="36" t="s">
        <v>78</v>
      </c>
      <c r="D70" s="37"/>
      <c r="E70" s="38">
        <f xml:space="preserve"> +E66 +E67 +E68 - E69</f>
        <v>533774</v>
      </c>
      <c r="F70" s="38">
        <f xml:space="preserve"> +F66 +F67 +F68 - F69</f>
        <v>-2909052</v>
      </c>
      <c r="G70" s="38">
        <f t="shared" si="0"/>
        <v>-2375278</v>
      </c>
      <c r="H70" s="26">
        <f xml:space="preserve"> +H66 +H67 +H68 - H69</f>
        <v>0</v>
      </c>
      <c r="I70" s="38">
        <f>I66+I67+I68-I69</f>
        <v>-2375278</v>
      </c>
    </row>
  </sheetData>
  <mergeCells count="13">
    <mergeCell ref="B65:B70"/>
    <mergeCell ref="B25:B36"/>
    <mergeCell ref="C25:C30"/>
    <mergeCell ref="C31:C35"/>
    <mergeCell ref="B38:B63"/>
    <mergeCell ref="C38:C49"/>
    <mergeCell ref="C50:C62"/>
    <mergeCell ref="B3:I3"/>
    <mergeCell ref="B5:I5"/>
    <mergeCell ref="B7:D7"/>
    <mergeCell ref="B8:B24"/>
    <mergeCell ref="C8:C13"/>
    <mergeCell ref="C14:C23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Viola-1</dc:creator>
  <cp:lastModifiedBy>Viola-1</cp:lastModifiedBy>
  <dcterms:created xsi:type="dcterms:W3CDTF">2022-06-05T02:10:38Z</dcterms:created>
  <dcterms:modified xsi:type="dcterms:W3CDTF">2022-06-05T02:10:40Z</dcterms:modified>
</cp:coreProperties>
</file>