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 activeTab="1"/>
  </bookViews>
  <sheets>
    <sheet name="すみれ拠点" sheetId="1" r:id="rId1"/>
    <sheet name="つぼみ拠点" sheetId="2" r:id="rId2"/>
  </sheets>
  <definedNames>
    <definedName name="_xlnm.Print_Titles" localSheetId="0">すみれ拠点!$1:$6</definedName>
    <definedName name="_xlnm.Print_Titles" localSheetId="1">つぼみ拠点!$1:$6</definedName>
  </definedNames>
  <calcPr calcId="145621" calcMode="manual"/>
</workbook>
</file>

<file path=xl/calcChain.xml><?xml version="1.0" encoding="utf-8"?>
<calcChain xmlns="http://schemas.openxmlformats.org/spreadsheetml/2006/main">
  <c r="H130" i="2" l="1"/>
  <c r="E130" i="2"/>
  <c r="G130" i="2" s="1"/>
  <c r="I130" i="2" s="1"/>
  <c r="I129" i="2"/>
  <c r="G129" i="2"/>
  <c r="G128" i="2"/>
  <c r="I128" i="2" s="1"/>
  <c r="I127" i="2"/>
  <c r="H127" i="2"/>
  <c r="F127" i="2"/>
  <c r="F130" i="2" s="1"/>
  <c r="E127" i="2"/>
  <c r="G127" i="2" s="1"/>
  <c r="G126" i="2"/>
  <c r="I126" i="2" s="1"/>
  <c r="I125" i="2"/>
  <c r="G125" i="2"/>
  <c r="G124" i="2"/>
  <c r="I124" i="2" s="1"/>
  <c r="H123" i="2"/>
  <c r="H131" i="2" s="1"/>
  <c r="E123" i="2"/>
  <c r="I122" i="2"/>
  <c r="G122" i="2"/>
  <c r="G121" i="2"/>
  <c r="I121" i="2" s="1"/>
  <c r="I120" i="2"/>
  <c r="G120" i="2"/>
  <c r="H119" i="2"/>
  <c r="G119" i="2"/>
  <c r="I119" i="2" s="1"/>
  <c r="F119" i="2"/>
  <c r="F123" i="2" s="1"/>
  <c r="F131" i="2" s="1"/>
  <c r="E119" i="2"/>
  <c r="G118" i="2"/>
  <c r="I118" i="2" s="1"/>
  <c r="G117" i="2"/>
  <c r="I117" i="2" s="1"/>
  <c r="G116" i="2"/>
  <c r="I116" i="2" s="1"/>
  <c r="G115" i="2"/>
  <c r="I115" i="2" s="1"/>
  <c r="F113" i="2"/>
  <c r="G112" i="2"/>
  <c r="I112" i="2" s="1"/>
  <c r="I111" i="2"/>
  <c r="G111" i="2"/>
  <c r="G110" i="2"/>
  <c r="I110" i="2" s="1"/>
  <c r="G109" i="2"/>
  <c r="I109" i="2" s="1"/>
  <c r="G108" i="2"/>
  <c r="I108" i="2" s="1"/>
  <c r="G107" i="2"/>
  <c r="I107" i="2" s="1"/>
  <c r="G106" i="2"/>
  <c r="I106" i="2" s="1"/>
  <c r="I105" i="2"/>
  <c r="G105" i="2"/>
  <c r="G104" i="2"/>
  <c r="I104" i="2" s="1"/>
  <c r="I103" i="2"/>
  <c r="G103" i="2"/>
  <c r="G102" i="2"/>
  <c r="I102" i="2" s="1"/>
  <c r="G101" i="2"/>
  <c r="I101" i="2" s="1"/>
  <c r="G100" i="2"/>
  <c r="I100" i="2" s="1"/>
  <c r="G99" i="2"/>
  <c r="I99" i="2" s="1"/>
  <c r="G98" i="2"/>
  <c r="I98" i="2" s="1"/>
  <c r="I97" i="2"/>
  <c r="G97" i="2"/>
  <c r="G96" i="2"/>
  <c r="I96" i="2" s="1"/>
  <c r="I95" i="2"/>
  <c r="G95" i="2"/>
  <c r="G94" i="2"/>
  <c r="I94" i="2" s="1"/>
  <c r="G93" i="2"/>
  <c r="I93" i="2" s="1"/>
  <c r="G92" i="2"/>
  <c r="I92" i="2" s="1"/>
  <c r="G91" i="2"/>
  <c r="I91" i="2" s="1"/>
  <c r="G90" i="2"/>
  <c r="I90" i="2" s="1"/>
  <c r="I89" i="2"/>
  <c r="G89" i="2"/>
  <c r="G88" i="2"/>
  <c r="I88" i="2" s="1"/>
  <c r="I87" i="2"/>
  <c r="G87" i="2"/>
  <c r="G86" i="2"/>
  <c r="I86" i="2" s="1"/>
  <c r="G85" i="2"/>
  <c r="I85" i="2" s="1"/>
  <c r="G84" i="2"/>
  <c r="I84" i="2" s="1"/>
  <c r="H83" i="2"/>
  <c r="F83" i="2"/>
  <c r="E83" i="2"/>
  <c r="G83" i="2" s="1"/>
  <c r="I83" i="2" s="1"/>
  <c r="I82" i="2"/>
  <c r="G82" i="2"/>
  <c r="G81" i="2"/>
  <c r="I81" i="2" s="1"/>
  <c r="I80" i="2"/>
  <c r="G80" i="2"/>
  <c r="G79" i="2"/>
  <c r="I79" i="2" s="1"/>
  <c r="I78" i="2"/>
  <c r="G78" i="2"/>
  <c r="G77" i="2"/>
  <c r="I77" i="2" s="1"/>
  <c r="I76" i="2"/>
  <c r="G76" i="2"/>
  <c r="G75" i="2"/>
  <c r="I75" i="2" s="1"/>
  <c r="I74" i="2"/>
  <c r="G74" i="2"/>
  <c r="G73" i="2"/>
  <c r="I73" i="2" s="1"/>
  <c r="I72" i="2"/>
  <c r="G72" i="2"/>
  <c r="G71" i="2"/>
  <c r="I71" i="2" s="1"/>
  <c r="I70" i="2"/>
  <c r="G70" i="2"/>
  <c r="G69" i="2"/>
  <c r="I69" i="2" s="1"/>
  <c r="I68" i="2"/>
  <c r="G68" i="2"/>
  <c r="G67" i="2"/>
  <c r="I67" i="2" s="1"/>
  <c r="I66" i="2"/>
  <c r="G66" i="2"/>
  <c r="H65" i="2"/>
  <c r="G65" i="2"/>
  <c r="F65" i="2"/>
  <c r="E65" i="2"/>
  <c r="I64" i="2"/>
  <c r="G64" i="2"/>
  <c r="G63" i="2"/>
  <c r="I63" i="2" s="1"/>
  <c r="G62" i="2"/>
  <c r="I62" i="2" s="1"/>
  <c r="G61" i="2"/>
  <c r="I61" i="2" s="1"/>
  <c r="G60" i="2"/>
  <c r="I60" i="2" s="1"/>
  <c r="G59" i="2"/>
  <c r="I59" i="2" s="1"/>
  <c r="I58" i="2"/>
  <c r="G58" i="2"/>
  <c r="G57" i="2"/>
  <c r="I57" i="2" s="1"/>
  <c r="I56" i="2"/>
  <c r="H56" i="2"/>
  <c r="F56" i="2"/>
  <c r="E56" i="2"/>
  <c r="G56" i="2" s="1"/>
  <c r="G54" i="2"/>
  <c r="I54" i="2" s="1"/>
  <c r="I53" i="2"/>
  <c r="G53" i="2"/>
  <c r="G52" i="2"/>
  <c r="I52" i="2" s="1"/>
  <c r="G51" i="2"/>
  <c r="I51" i="2" s="1"/>
  <c r="G50" i="2"/>
  <c r="I50" i="2" s="1"/>
  <c r="H49" i="2"/>
  <c r="H48" i="2" s="1"/>
  <c r="F49" i="2"/>
  <c r="E49" i="2"/>
  <c r="G49" i="2" s="1"/>
  <c r="I49" i="2" s="1"/>
  <c r="F48" i="2"/>
  <c r="E48" i="2"/>
  <c r="G48" i="2" s="1"/>
  <c r="I48" i="2" s="1"/>
  <c r="G47" i="2"/>
  <c r="I47" i="2" s="1"/>
  <c r="G46" i="2"/>
  <c r="I46" i="2" s="1"/>
  <c r="G45" i="2"/>
  <c r="I45" i="2" s="1"/>
  <c r="H44" i="2"/>
  <c r="F44" i="2"/>
  <c r="E44" i="2"/>
  <c r="G44" i="2" s="1"/>
  <c r="I44" i="2" s="1"/>
  <c r="I43" i="2"/>
  <c r="G43" i="2"/>
  <c r="G42" i="2"/>
  <c r="I42" i="2" s="1"/>
  <c r="I41" i="2"/>
  <c r="G41" i="2"/>
  <c r="G40" i="2"/>
  <c r="I40" i="2" s="1"/>
  <c r="I39" i="2"/>
  <c r="G39" i="2"/>
  <c r="H38" i="2"/>
  <c r="H37" i="2" s="1"/>
  <c r="G38" i="2"/>
  <c r="F38" i="2"/>
  <c r="E38" i="2"/>
  <c r="F37" i="2"/>
  <c r="E37" i="2"/>
  <c r="G37" i="2" s="1"/>
  <c r="I37" i="2" s="1"/>
  <c r="I36" i="2"/>
  <c r="G36" i="2"/>
  <c r="G35" i="2"/>
  <c r="I35" i="2" s="1"/>
  <c r="I34" i="2"/>
  <c r="G34" i="2"/>
  <c r="G33" i="2"/>
  <c r="I33" i="2" s="1"/>
  <c r="H32" i="2"/>
  <c r="F32" i="2"/>
  <c r="E32" i="2"/>
  <c r="G31" i="2"/>
  <c r="I31" i="2" s="1"/>
  <c r="I30" i="2"/>
  <c r="G30" i="2"/>
  <c r="G29" i="2"/>
  <c r="I29" i="2" s="1"/>
  <c r="G28" i="2"/>
  <c r="I28" i="2" s="1"/>
  <c r="G27" i="2"/>
  <c r="I27" i="2" s="1"/>
  <c r="G26" i="2"/>
  <c r="I26" i="2" s="1"/>
  <c r="G25" i="2"/>
  <c r="I25" i="2" s="1"/>
  <c r="I24" i="2"/>
  <c r="G24" i="2"/>
  <c r="G23" i="2"/>
  <c r="I23" i="2" s="1"/>
  <c r="I22" i="2"/>
  <c r="H22" i="2"/>
  <c r="H7" i="2" s="1"/>
  <c r="F22" i="2"/>
  <c r="E22" i="2"/>
  <c r="G22" i="2" s="1"/>
  <c r="I21" i="2"/>
  <c r="G21" i="2"/>
  <c r="G20" i="2"/>
  <c r="I20" i="2" s="1"/>
  <c r="I19" i="2"/>
  <c r="G19" i="2"/>
  <c r="G18" i="2"/>
  <c r="I18" i="2" s="1"/>
  <c r="I17" i="2"/>
  <c r="G17" i="2"/>
  <c r="G16" i="2"/>
  <c r="I16" i="2" s="1"/>
  <c r="H15" i="2"/>
  <c r="F15" i="2"/>
  <c r="E15" i="2"/>
  <c r="G14" i="2"/>
  <c r="I14" i="2" s="1"/>
  <c r="G13" i="2"/>
  <c r="I13" i="2" s="1"/>
  <c r="G12" i="2"/>
  <c r="I12" i="2" s="1"/>
  <c r="I11" i="2"/>
  <c r="G11" i="2"/>
  <c r="G10" i="2"/>
  <c r="I10" i="2" s="1"/>
  <c r="I9" i="2"/>
  <c r="G9" i="2"/>
  <c r="H8" i="2"/>
  <c r="F8" i="2"/>
  <c r="F7" i="2" s="1"/>
  <c r="F55" i="2" s="1"/>
  <c r="F114" i="2" s="1"/>
  <c r="F132" i="2" s="1"/>
  <c r="E8" i="2"/>
  <c r="I130" i="1"/>
  <c r="F130" i="1"/>
  <c r="E130" i="1"/>
  <c r="H129" i="1"/>
  <c r="J129" i="1" s="1"/>
  <c r="H128" i="1"/>
  <c r="J128" i="1" s="1"/>
  <c r="I127" i="1"/>
  <c r="G127" i="1"/>
  <c r="G130" i="1" s="1"/>
  <c r="F127" i="1"/>
  <c r="E127" i="1"/>
  <c r="H126" i="1"/>
  <c r="J126" i="1" s="1"/>
  <c r="H125" i="1"/>
  <c r="J125" i="1" s="1"/>
  <c r="J124" i="1"/>
  <c r="H124" i="1"/>
  <c r="J122" i="1"/>
  <c r="H122" i="1"/>
  <c r="H121" i="1"/>
  <c r="J121" i="1" s="1"/>
  <c r="J120" i="1"/>
  <c r="H120" i="1"/>
  <c r="I119" i="1"/>
  <c r="I123" i="1" s="1"/>
  <c r="G119" i="1"/>
  <c r="H119" i="1" s="1"/>
  <c r="J119" i="1" s="1"/>
  <c r="F119" i="1"/>
  <c r="F123" i="1" s="1"/>
  <c r="E119" i="1"/>
  <c r="E123" i="1" s="1"/>
  <c r="H118" i="1"/>
  <c r="J118" i="1" s="1"/>
  <c r="H117" i="1"/>
  <c r="J117" i="1" s="1"/>
  <c r="H116" i="1"/>
  <c r="J116" i="1" s="1"/>
  <c r="H115" i="1"/>
  <c r="J115" i="1" s="1"/>
  <c r="H112" i="1"/>
  <c r="J112" i="1" s="1"/>
  <c r="H111" i="1"/>
  <c r="J111" i="1" s="1"/>
  <c r="H110" i="1"/>
  <c r="J110" i="1" s="1"/>
  <c r="H109" i="1"/>
  <c r="J109" i="1" s="1"/>
  <c r="J108" i="1"/>
  <c r="H108" i="1"/>
  <c r="H107" i="1"/>
  <c r="J107" i="1" s="1"/>
  <c r="J106" i="1"/>
  <c r="H106" i="1"/>
  <c r="H105" i="1"/>
  <c r="J105" i="1" s="1"/>
  <c r="H104" i="1"/>
  <c r="J104" i="1" s="1"/>
  <c r="H103" i="1"/>
  <c r="J103" i="1" s="1"/>
  <c r="H102" i="1"/>
  <c r="J102" i="1" s="1"/>
  <c r="H101" i="1"/>
  <c r="J101" i="1" s="1"/>
  <c r="J100" i="1"/>
  <c r="H100" i="1"/>
  <c r="H99" i="1"/>
  <c r="J99" i="1" s="1"/>
  <c r="J98" i="1"/>
  <c r="H98" i="1"/>
  <c r="H97" i="1"/>
  <c r="J97" i="1" s="1"/>
  <c r="H96" i="1"/>
  <c r="J96" i="1" s="1"/>
  <c r="H95" i="1"/>
  <c r="J95" i="1" s="1"/>
  <c r="H94" i="1"/>
  <c r="J94" i="1" s="1"/>
  <c r="H93" i="1"/>
  <c r="J93" i="1" s="1"/>
  <c r="J92" i="1"/>
  <c r="H92" i="1"/>
  <c r="H91" i="1"/>
  <c r="J91" i="1" s="1"/>
  <c r="J90" i="1"/>
  <c r="H90" i="1"/>
  <c r="H89" i="1"/>
  <c r="J89" i="1" s="1"/>
  <c r="H88" i="1"/>
  <c r="J88" i="1" s="1"/>
  <c r="H87" i="1"/>
  <c r="J87" i="1" s="1"/>
  <c r="H86" i="1"/>
  <c r="J86" i="1" s="1"/>
  <c r="H85" i="1"/>
  <c r="J85" i="1" s="1"/>
  <c r="J84" i="1"/>
  <c r="H84" i="1"/>
  <c r="I83" i="1"/>
  <c r="H83" i="1"/>
  <c r="J83" i="1" s="1"/>
  <c r="G83" i="1"/>
  <c r="F83" i="1"/>
  <c r="E83" i="1"/>
  <c r="J82" i="1"/>
  <c r="H82" i="1"/>
  <c r="H81" i="1"/>
  <c r="J81" i="1" s="1"/>
  <c r="H80" i="1"/>
  <c r="J80" i="1" s="1"/>
  <c r="J79" i="1"/>
  <c r="H79" i="1"/>
  <c r="H78" i="1"/>
  <c r="J78" i="1" s="1"/>
  <c r="J77" i="1"/>
  <c r="H77" i="1"/>
  <c r="H76" i="1"/>
  <c r="J76" i="1" s="1"/>
  <c r="J75" i="1"/>
  <c r="H75" i="1"/>
  <c r="H74" i="1"/>
  <c r="J74" i="1" s="1"/>
  <c r="J73" i="1"/>
  <c r="H73" i="1"/>
  <c r="H72" i="1"/>
  <c r="J72" i="1" s="1"/>
  <c r="J71" i="1"/>
  <c r="H71" i="1"/>
  <c r="H70" i="1"/>
  <c r="J70" i="1" s="1"/>
  <c r="J69" i="1"/>
  <c r="H69" i="1"/>
  <c r="H68" i="1"/>
  <c r="J68" i="1" s="1"/>
  <c r="J67" i="1"/>
  <c r="H67" i="1"/>
  <c r="H66" i="1"/>
  <c r="J66" i="1" s="1"/>
  <c r="I65" i="1"/>
  <c r="G65" i="1"/>
  <c r="H65" i="1" s="1"/>
  <c r="J65" i="1" s="1"/>
  <c r="F65" i="1"/>
  <c r="E65" i="1"/>
  <c r="H64" i="1"/>
  <c r="J64" i="1" s="1"/>
  <c r="J63" i="1"/>
  <c r="H63" i="1"/>
  <c r="H62" i="1"/>
  <c r="J62" i="1" s="1"/>
  <c r="J61" i="1"/>
  <c r="H61" i="1"/>
  <c r="H60" i="1"/>
  <c r="J60" i="1" s="1"/>
  <c r="J59" i="1"/>
  <c r="H59" i="1"/>
  <c r="H58" i="1"/>
  <c r="J58" i="1" s="1"/>
  <c r="J57" i="1"/>
  <c r="H57" i="1"/>
  <c r="I56" i="1"/>
  <c r="I113" i="1" s="1"/>
  <c r="G56" i="1"/>
  <c r="G113" i="1" s="1"/>
  <c r="F56" i="1"/>
  <c r="F113" i="1" s="1"/>
  <c r="E56" i="1"/>
  <c r="E113" i="1" s="1"/>
  <c r="H54" i="1"/>
  <c r="J54" i="1" s="1"/>
  <c r="J53" i="1"/>
  <c r="H53" i="1"/>
  <c r="H52" i="1"/>
  <c r="J52" i="1" s="1"/>
  <c r="J51" i="1"/>
  <c r="H51" i="1"/>
  <c r="H50" i="1"/>
  <c r="J50" i="1" s="1"/>
  <c r="I49" i="1"/>
  <c r="G49" i="1"/>
  <c r="H49" i="1" s="1"/>
  <c r="J49" i="1" s="1"/>
  <c r="F49" i="1"/>
  <c r="E49" i="1"/>
  <c r="I48" i="1"/>
  <c r="F48" i="1"/>
  <c r="E48" i="1"/>
  <c r="J47" i="1"/>
  <c r="H47" i="1"/>
  <c r="H46" i="1"/>
  <c r="J46" i="1" s="1"/>
  <c r="J45" i="1"/>
  <c r="H45" i="1"/>
  <c r="I44" i="1"/>
  <c r="G44" i="1"/>
  <c r="F44" i="1"/>
  <c r="E44" i="1"/>
  <c r="H44" i="1" s="1"/>
  <c r="J44" i="1" s="1"/>
  <c r="J43" i="1"/>
  <c r="H43" i="1"/>
  <c r="H42" i="1"/>
  <c r="J42" i="1" s="1"/>
  <c r="J41" i="1"/>
  <c r="H41" i="1"/>
  <c r="H40" i="1"/>
  <c r="J40" i="1" s="1"/>
  <c r="J39" i="1"/>
  <c r="H39" i="1"/>
  <c r="I38" i="1"/>
  <c r="I37" i="1" s="1"/>
  <c r="G38" i="1"/>
  <c r="F38" i="1"/>
  <c r="F37" i="1" s="1"/>
  <c r="E38" i="1"/>
  <c r="H38" i="1" s="1"/>
  <c r="J38" i="1" s="1"/>
  <c r="G37" i="1"/>
  <c r="H36" i="1"/>
  <c r="J36" i="1" s="1"/>
  <c r="J35" i="1"/>
  <c r="H35" i="1"/>
  <c r="H34" i="1"/>
  <c r="J34" i="1" s="1"/>
  <c r="J33" i="1"/>
  <c r="H33" i="1"/>
  <c r="I32" i="1"/>
  <c r="G32" i="1"/>
  <c r="F32" i="1"/>
  <c r="E32" i="1"/>
  <c r="H32" i="1" s="1"/>
  <c r="J32" i="1" s="1"/>
  <c r="J31" i="1"/>
  <c r="H31" i="1"/>
  <c r="H30" i="1"/>
  <c r="J30" i="1" s="1"/>
  <c r="J29" i="1"/>
  <c r="H29" i="1"/>
  <c r="H28" i="1"/>
  <c r="J28" i="1" s="1"/>
  <c r="J27" i="1"/>
  <c r="H27" i="1"/>
  <c r="H26" i="1"/>
  <c r="J26" i="1" s="1"/>
  <c r="J25" i="1"/>
  <c r="H25" i="1"/>
  <c r="H24" i="1"/>
  <c r="J24" i="1" s="1"/>
  <c r="J23" i="1"/>
  <c r="H23" i="1"/>
  <c r="I22" i="1"/>
  <c r="G22" i="1"/>
  <c r="F22" i="1"/>
  <c r="E22" i="1"/>
  <c r="H22" i="1" s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I15" i="1"/>
  <c r="G15" i="1"/>
  <c r="H15" i="1" s="1"/>
  <c r="J15" i="1" s="1"/>
  <c r="F15" i="1"/>
  <c r="E15" i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I8" i="1"/>
  <c r="I7" i="1" s="1"/>
  <c r="I55" i="1" s="1"/>
  <c r="I114" i="1" s="1"/>
  <c r="G8" i="1"/>
  <c r="F8" i="1"/>
  <c r="F7" i="1" s="1"/>
  <c r="E8" i="1"/>
  <c r="H8" i="1" s="1"/>
  <c r="J8" i="1" s="1"/>
  <c r="G7" i="1"/>
  <c r="H113" i="1" l="1"/>
  <c r="J113" i="1" s="1"/>
  <c r="I132" i="1"/>
  <c r="F55" i="1"/>
  <c r="F114" i="1" s="1"/>
  <c r="H55" i="2"/>
  <c r="G123" i="1"/>
  <c r="G15" i="2"/>
  <c r="I15" i="2" s="1"/>
  <c r="E7" i="2"/>
  <c r="E7" i="1"/>
  <c r="E37" i="1"/>
  <c r="H37" i="1" s="1"/>
  <c r="J37" i="1" s="1"/>
  <c r="G48" i="1"/>
  <c r="G55" i="1" s="1"/>
  <c r="G114" i="1" s="1"/>
  <c r="E131" i="1"/>
  <c r="I131" i="1"/>
  <c r="H127" i="1"/>
  <c r="J127" i="1" s="1"/>
  <c r="G32" i="2"/>
  <c r="I32" i="2" s="1"/>
  <c r="I38" i="2"/>
  <c r="E113" i="2"/>
  <c r="G113" i="2" s="1"/>
  <c r="G8" i="2"/>
  <c r="I8" i="2" s="1"/>
  <c r="H56" i="1"/>
  <c r="J56" i="1" s="1"/>
  <c r="F131" i="1"/>
  <c r="H130" i="1"/>
  <c r="J130" i="1" s="1"/>
  <c r="H113" i="2"/>
  <c r="I65" i="2"/>
  <c r="G123" i="2"/>
  <c r="I123" i="2" s="1"/>
  <c r="I131" i="2" s="1"/>
  <c r="E131" i="2"/>
  <c r="G131" i="2" s="1"/>
  <c r="G131" i="1" l="1"/>
  <c r="G132" i="1" s="1"/>
  <c r="H123" i="1"/>
  <c r="J123" i="1" s="1"/>
  <c r="J131" i="1" s="1"/>
  <c r="I113" i="2"/>
  <c r="E55" i="1"/>
  <c r="H7" i="1"/>
  <c r="J7" i="1" s="1"/>
  <c r="H114" i="2"/>
  <c r="H132" i="2" s="1"/>
  <c r="H48" i="1"/>
  <c r="J48" i="1" s="1"/>
  <c r="G7" i="2"/>
  <c r="I7" i="2" s="1"/>
  <c r="E55" i="2"/>
  <c r="F132" i="1"/>
  <c r="G55" i="2" l="1"/>
  <c r="I55" i="2" s="1"/>
  <c r="I114" i="2" s="1"/>
  <c r="I132" i="2" s="1"/>
  <c r="E114" i="2"/>
  <c r="H131" i="1"/>
  <c r="H55" i="1"/>
  <c r="J55" i="1" s="1"/>
  <c r="J114" i="1" s="1"/>
  <c r="J132" i="1" s="1"/>
  <c r="E114" i="1"/>
  <c r="E132" i="2" l="1"/>
  <c r="G132" i="2" s="1"/>
  <c r="G114" i="2"/>
  <c r="H114" i="1"/>
  <c r="E132" i="1"/>
  <c r="H132" i="1" s="1"/>
</calcChain>
</file>

<file path=xl/sharedStrings.xml><?xml version="1.0" encoding="utf-8"?>
<sst xmlns="http://schemas.openxmlformats.org/spreadsheetml/2006/main" count="287" uniqueCount="126">
  <si>
    <t>別紙３（⑪）</t>
    <rPh sb="0" eb="2">
      <t>ベッシ</t>
    </rPh>
    <phoneticPr fontId="3"/>
  </si>
  <si>
    <t>すみれ拠点  事業活動明細書</t>
    <phoneticPr fontId="3"/>
  </si>
  <si>
    <t>（自）令和3年4月1日  （至）令和4年3月31日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</si>
  <si>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</si>
  <si>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</si>
  <si>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</si>
  <si>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</si>
  <si>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</si>
  <si>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</si>
  <si>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</si>
  <si>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特別養護老人ホーム（地域密着型）_特別養護老人ホームすみれ</t>
  </si>
  <si>
    <t>老人短期入所事業（短期入所生活介護）_すみれショートステイサービス</t>
  </si>
  <si>
    <t>サービス活動増減の部</t>
  </si>
  <si>
    <t>収益</t>
  </si>
  <si>
    <t>介護保険事業収益</t>
  </si>
  <si>
    <t>　居宅介護料収益</t>
  </si>
  <si>
    <t>　　介護報酬収益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</si>
  <si>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</si>
  <si>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</si>
  <si>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</si>
  <si>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</si>
  <si>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</si>
  <si>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</si>
  <si>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利用者等利用料収益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</si>
  <si>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</si>
  <si>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</si>
  <si>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</si>
  <si>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</si>
  <si>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</si>
  <si>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</si>
  <si>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</si>
  <si>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</si>
  <si>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その他の利用料収益</t>
  </si>
  <si>
    <t>　その他の事業収益</t>
  </si>
  <si>
    <t>　　補助金事業収益（公費）</t>
  </si>
  <si>
    <t>　　補助金事業収益（一般）</t>
  </si>
  <si>
    <t>　　その他の事業収益</t>
  </si>
  <si>
    <t>　（保険等査定減）</t>
  </si>
  <si>
    <t>老人福祉事業収益</t>
  </si>
  <si>
    <t>　運営事業収益</t>
  </si>
  <si>
    <t>　　管理費収益</t>
  </si>
  <si>
    <t>その他の事業収益</t>
  </si>
  <si>
    <t>　　補助金事業収益</t>
  </si>
  <si>
    <t>　　受託事業収益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</si>
  <si>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</si>
  <si>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</si>
  <si>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</si>
  <si>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</si>
  <si>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</si>
  <si>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</si>
  <si>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</si>
  <si>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</si>
  <si>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</si>
  <si>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</si>
  <si>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</si>
  <si>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</si>
  <si>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</si>
  <si>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</si>
  <si>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</si>
  <si>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</si>
  <si>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</si>
  <si>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保健衛生費</t>
  </si>
  <si>
    <t>　医療費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</si>
  <si>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</si>
  <si>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</si>
  <si>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</si>
  <si>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</si>
  <si>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</si>
  <si>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</si>
  <si>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</si>
  <si>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葬祭費</t>
  </si>
  <si>
    <t>　車輌費</t>
  </si>
  <si>
    <t>　棚卸資産評価損</t>
  </si>
  <si>
    <t>　雑費</t>
  </si>
  <si>
    <t>　その他の事業費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</si>
  <si>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</si>
  <si>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</si>
  <si>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</si>
  <si>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</si>
  <si>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</si>
  <si>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</si>
  <si>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</si>
  <si>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</si>
  <si>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</si>
  <si>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</si>
  <si>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</si>
  <si>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</si>
  <si>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</si>
  <si>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</si>
  <si>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</si>
  <si>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</si>
  <si>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</si>
  <si>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</si>
  <si>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その他の事務費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</si>
  <si>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</si>
  <si>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</si>
  <si>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</si>
  <si>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</si>
  <si>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</si>
  <si>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</si>
  <si>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</si>
  <si>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</si>
  <si>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</si>
  <si>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</si>
  <si>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</si>
  <si>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</si>
  <si>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</si>
  <si>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</si>
  <si>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</si>
  <si>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</si>
  <si>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</si>
  <si>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</si>
  <si>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</si>
  <si>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基本財産評価損</t>
  </si>
  <si>
    <t>積立資産評価損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</si>
  <si>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</si>
  <si>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</si>
  <si>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</si>
  <si>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</si>
  <si>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</si>
  <si>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</si>
  <si>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つぼみ拠点  事業活動明細書</t>
    <phoneticPr fontId="3"/>
  </si>
  <si>
    <t>（自）令和3年4月1日  （至）令和4年3月31日</t>
    <phoneticPr fontId="3"/>
  </si>
  <si>
    <t>（単位：円）</t>
    <phoneticPr fontId="3"/>
  </si>
  <si>
    <t>小規模多機能型居宅介護事業_つぼみ</t>
    <phoneticPr fontId="2"/>
  </si>
  <si>
    <t>（公益）有料老人ホームを経営する事業_ケアホームつぼみ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</si>
</sst>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Alignment="1">
      <alignment horizontal="right" vertical="center" shrinkToFit="1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>
      <alignment vertical="center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wrapText="1" shrinkToFit="1"/>
    </xf>
    <xf numFmtId="0" fontId="7" fillId="0" borderId="10" xfId="1" applyFont="1" applyFill="1" applyBorder="1" applyAlignment="1">
      <alignment horizontal="center" vertical="center" wrapText="1" shrinkToFit="1"/>
    </xf>
    <xf numFmtId="0" fontId="7" fillId="0" borderId="10" xfId="1" applyFont="1" applyFill="1" applyBorder="1" applyAlignment="1">
      <alignment horizontal="center" vertical="center" shrinkToFit="1"/>
    </xf>
    <xf numFmtId="0" fontId="7" fillId="0" borderId="5" xfId="2" applyNumberFormat="1" applyFont="1" applyFill="1" applyBorder="1" applyAlignment="1">
      <alignment horizontal="left" vertical="center" textRotation="255"/>
    </xf>
    <xf numFmtId="0" fontId="7" fillId="0" borderId="5" xfId="2" applyNumberFormat="1" applyFont="1" applyFill="1" applyBorder="1" applyAlignment="1">
      <alignment horizontal="left" vertical="top" shrinkToFit="1"/>
    </xf>
    <xf numFmtId="176" fontId="9" fillId="0" borderId="5" xfId="2" applyNumberFormat="1" applyFont="1" applyFill="1" applyBorder="1" applyAlignment="1" applyProtection="1">
      <alignment vertical="top" shrinkToFit="1"/>
      <protection locked="0"/>
    </xf>
    <xf numFmtId="0" fontId="7" fillId="0" borderId="11" xfId="2" applyNumberFormat="1" applyFont="1" applyFill="1" applyBorder="1" applyAlignment="1">
      <alignment horizontal="left" vertical="center" textRotation="255"/>
    </xf>
    <xf numFmtId="0" fontId="7" fillId="0" borderId="11" xfId="2" applyNumberFormat="1" applyFont="1" applyFill="1" applyBorder="1" applyAlignment="1">
      <alignment horizontal="left" vertical="top" shrinkToFit="1"/>
    </xf>
    <xf numFmtId="176" fontId="9" fillId="0" borderId="11" xfId="2" applyNumberFormat="1" applyFont="1" applyFill="1" applyBorder="1" applyAlignment="1" applyProtection="1">
      <alignment vertical="top" shrinkToFit="1"/>
      <protection locked="0"/>
    </xf>
    <xf numFmtId="0" fontId="7" fillId="0" borderId="10" xfId="2" applyNumberFormat="1" applyFont="1" applyFill="1" applyBorder="1" applyAlignment="1">
      <alignment horizontal="left" vertical="center" textRotation="255"/>
    </xf>
    <xf numFmtId="0" fontId="7" fillId="0" borderId="9" xfId="2" applyNumberFormat="1" applyFont="1" applyFill="1" applyBorder="1" applyAlignment="1">
      <alignment horizontal="left" vertical="top" shrinkToFit="1"/>
    </xf>
    <xf numFmtId="176" fontId="9" fillId="0" borderId="9" xfId="2" applyNumberFormat="1" applyFont="1" applyFill="1" applyBorder="1" applyAlignment="1" applyProtection="1">
      <alignment vertical="top" shrinkToFit="1"/>
      <protection locked="0"/>
    </xf>
    <xf numFmtId="0" fontId="7" fillId="0" borderId="12" xfId="2" applyNumberFormat="1" applyFont="1" applyFill="1" applyBorder="1" applyAlignment="1">
      <alignment vertical="center"/>
    </xf>
    <xf numFmtId="0" fontId="7" fillId="0" borderId="13" xfId="2" applyNumberFormat="1" applyFont="1" applyFill="1" applyBorder="1" applyAlignment="1">
      <alignment vertical="center" shrinkToFit="1"/>
    </xf>
    <xf numFmtId="176" fontId="9" fillId="0" borderId="13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NumberFormat="1" applyFont="1" applyFill="1" applyBorder="1" applyAlignment="1">
      <alignment vertical="center" shrinkToFit="1"/>
    </xf>
    <xf numFmtId="176" fontId="9" fillId="0" borderId="8" xfId="2" applyNumberFormat="1" applyFont="1" applyFill="1" applyBorder="1" applyAlignment="1" applyProtection="1">
      <alignment vertical="center" shrinkToFit="1"/>
      <protection locked="0"/>
    </xf>
    <xf numFmtId="0" fontId="7" fillId="0" borderId="14" xfId="2" applyNumberFormat="1" applyFont="1" applyFill="1" applyBorder="1" applyAlignment="1">
      <alignment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32"/>
  <sheetViews>
    <sheetView showGridLines="0" workbookViewId="0"/>
  </sheetViews>
  <sheetFormatPr defaultRowHeight="13.5"/>
  <cols>
    <col min="1" max="3" width="2.875" customWidth="1"/>
    <col min="4" max="4" width="44.375" customWidth="1"/>
    <col min="5" max="10" width="20.75" customWidth="1"/>
  </cols>
  <sheetData>
    <row r="1" spans="2:10" ht="21">
      <c r="B1" s="1"/>
      <c r="C1" s="1"/>
      <c r="D1" s="1"/>
      <c r="E1" s="1"/>
      <c r="F1" s="1"/>
      <c r="G1" s="1"/>
      <c r="H1" s="2"/>
      <c r="I1" s="3"/>
      <c r="J1" s="4" t="s">
        <v>0</v>
      </c>
    </row>
    <row r="2" spans="2:10" ht="21">
      <c r="B2" s="5" t="s">
        <v>1</v>
      </c>
      <c r="C2" s="5"/>
      <c r="D2" s="5"/>
      <c r="E2" s="5"/>
      <c r="F2" s="5"/>
      <c r="G2" s="5"/>
      <c r="H2" s="5"/>
      <c r="I2" s="5"/>
      <c r="J2" s="5"/>
    </row>
    <row r="3" spans="2:10" ht="21">
      <c r="B3" s="6" t="s">
        <v>2</v>
      </c>
      <c r="C3" s="6"/>
      <c r="D3" s="6"/>
      <c r="E3" s="6"/>
      <c r="F3" s="6"/>
      <c r="G3" s="6"/>
      <c r="H3" s="6"/>
      <c r="I3" s="6"/>
      <c r="J3" s="6"/>
    </row>
    <row r="4" spans="2:10" ht="15.75">
      <c r="B4" s="7"/>
      <c r="C4" s="7"/>
      <c r="D4" s="7"/>
      <c r="E4" s="7"/>
      <c r="F4" s="7"/>
      <c r="G4" s="7"/>
      <c r="H4" s="8"/>
      <c r="I4" s="8"/>
      <c r="J4" s="7" t="s">
        <v>3</v>
      </c>
    </row>
    <row r="5" spans="2:10" ht="14.25">
      <c r="B5" s="9" t="s">
        <v>4</v>
      </c>
      <c r="C5" s="10"/>
      <c r="D5" s="11"/>
      <c r="E5" s="12" t="s">
        <v>5</v>
      </c>
      <c r="F5" s="13"/>
      <c r="G5" s="13"/>
      <c r="H5" s="14" t="s">
        <v>6</v>
      </c>
      <c r="I5" s="14" t="s">
        <v>7</v>
      </c>
      <c r="J5" s="14" t="s">
        <v>8</v>
      </c>
    </row>
    <row r="6" spans="2:10" ht="99.75">
      <c r="B6" s="15"/>
      <c r="C6" s="16"/>
      <c r="D6" s="17"/>
      <c r="E6" s="18" t="s">
        <v>9</v>
      </c>
      <c r="F6" s="19" t="s">
        <v>10</v>
      </c>
      <c r="G6" s="19" t="s">
        <v>11</v>
      </c>
      <c r="H6" s="20"/>
      <c r="I6" s="20"/>
      <c r="J6" s="20"/>
    </row>
    <row r="7" spans="2:10" ht="14.25">
      <c r="B7" s="21" t="s">
        <v>12</v>
      </c>
      <c r="C7" s="21" t="s">
        <v>13</v>
      </c>
      <c r="D7" s="22" t="s">
        <v>14</v>
      </c>
      <c r="E7" s="23">
        <f>+E8+E15+E22+E32+E36</f>
        <v>0</v>
      </c>
      <c r="F7" s="23">
        <f>+F8+F15+F22+F32+F36</f>
        <v>152962718</v>
      </c>
      <c r="G7" s="23">
        <f>+G8+G15+G22+G32+G36</f>
        <v>20051269</v>
      </c>
      <c r="H7" s="23">
        <f>+E7+F7+G7</f>
        <v>173013987</v>
      </c>
      <c r="I7" s="23">
        <f>+I8+I15+I22+I32+I36</f>
        <v>0</v>
      </c>
      <c r="J7" s="23">
        <f>H7-ABS(I7)</f>
        <v>173013987</v>
      </c>
    </row>
    <row r="8" spans="2:10" ht="14.25">
      <c r="B8" s="24"/>
      <c r="C8" s="24"/>
      <c r="D8" s="25" t="s">
        <v>15</v>
      </c>
      <c r="E8" s="26">
        <f>+E9+E10+E11+E12+E13+E14</f>
        <v>0</v>
      </c>
      <c r="F8" s="26">
        <f>+F9+F10+F11+F12+F13+F14</f>
        <v>0</v>
      </c>
      <c r="G8" s="26">
        <f>+G9+G10+G11+G12+G13+G14</f>
        <v>16131600</v>
      </c>
      <c r="H8" s="26">
        <f t="shared" ref="H8:H71" si="0">+E8+F8+G8</f>
        <v>16131600</v>
      </c>
      <c r="I8" s="26">
        <f>+I9+I10+I11+I12+I13+I14</f>
        <v>0</v>
      </c>
      <c r="J8" s="26">
        <f t="shared" ref="J8:J71" si="1">H8-ABS(I8)</f>
        <v>16131600</v>
      </c>
    </row>
    <row r="9" spans="2:10" ht="14.25">
      <c r="B9" s="24"/>
      <c r="C9" s="24"/>
      <c r="D9" s="25" t="s">
        <v>16</v>
      </c>
      <c r="E9" s="26"/>
      <c r="F9" s="26"/>
      <c r="G9" s="26">
        <v>14126512</v>
      </c>
      <c r="H9" s="26">
        <f t="shared" si="0"/>
        <v>14126512</v>
      </c>
      <c r="I9" s="26"/>
      <c r="J9" s="26">
        <f t="shared" si="1"/>
        <v>14126512</v>
      </c>
    </row>
    <row r="10" spans="2:10" ht="14.25">
      <c r="B10" s="24"/>
      <c r="C10" s="24"/>
      <c r="D10" s="25" t="s">
        <v>17</v>
      </c>
      <c r="E10" s="26"/>
      <c r="F10" s="26"/>
      <c r="G10" s="26"/>
      <c r="H10" s="26">
        <f t="shared" si="0"/>
        <v>0</v>
      </c>
      <c r="I10" s="26"/>
      <c r="J10" s="26">
        <f t="shared" si="1"/>
        <v>0</v>
      </c>
    </row>
    <row r="11" spans="2:10" ht="14.25">
      <c r="B11" s="24"/>
      <c r="C11" s="24"/>
      <c r="D11" s="25" t="s">
        <v>18</v>
      </c>
      <c r="E11" s="26"/>
      <c r="F11" s="26"/>
      <c r="G11" s="26"/>
      <c r="H11" s="26">
        <f t="shared" si="0"/>
        <v>0</v>
      </c>
      <c r="I11" s="26"/>
      <c r="J11" s="26">
        <f t="shared" si="1"/>
        <v>0</v>
      </c>
    </row>
    <row r="12" spans="2:10" ht="14.25">
      <c r="B12" s="24"/>
      <c r="C12" s="24"/>
      <c r="D12" s="25" t="s">
        <v>19</v>
      </c>
      <c r="E12" s="26"/>
      <c r="F12" s="26"/>
      <c r="G12" s="26">
        <v>2005088</v>
      </c>
      <c r="H12" s="26">
        <f t="shared" si="0"/>
        <v>2005088</v>
      </c>
      <c r="I12" s="26"/>
      <c r="J12" s="26">
        <f t="shared" si="1"/>
        <v>2005088</v>
      </c>
    </row>
    <row r="13" spans="2:10" ht="14.25">
      <c r="B13" s="24"/>
      <c r="C13" s="24"/>
      <c r="D13" s="25" t="s">
        <v>20</v>
      </c>
      <c r="E13" s="26"/>
      <c r="F13" s="26"/>
      <c r="G13" s="26"/>
      <c r="H13" s="26">
        <f t="shared" si="0"/>
        <v>0</v>
      </c>
      <c r="I13" s="26"/>
      <c r="J13" s="26">
        <f t="shared" si="1"/>
        <v>0</v>
      </c>
    </row>
    <row r="14" spans="2:10" ht="14.25">
      <c r="B14" s="24"/>
      <c r="C14" s="24"/>
      <c r="D14" s="25" t="s">
        <v>21</v>
      </c>
      <c r="E14" s="26"/>
      <c r="F14" s="26"/>
      <c r="G14" s="26"/>
      <c r="H14" s="26">
        <f t="shared" si="0"/>
        <v>0</v>
      </c>
      <c r="I14" s="26"/>
      <c r="J14" s="26">
        <f t="shared" si="1"/>
        <v>0</v>
      </c>
    </row>
    <row r="15" spans="2:10" ht="14.25">
      <c r="B15" s="24"/>
      <c r="C15" s="24"/>
      <c r="D15" s="25" t="s">
        <v>22</v>
      </c>
      <c r="E15" s="26">
        <f>+E16+E17+E18+E19+E20+E21</f>
        <v>0</v>
      </c>
      <c r="F15" s="26">
        <f>+F16+F17+F18+F19+F20+F21</f>
        <v>128836284</v>
      </c>
      <c r="G15" s="26">
        <f>+G16+G17+G18+G19+G20+G21</f>
        <v>0</v>
      </c>
      <c r="H15" s="26">
        <f t="shared" si="0"/>
        <v>128836284</v>
      </c>
      <c r="I15" s="26">
        <f>+I16+I17+I18+I19+I20+I21</f>
        <v>0</v>
      </c>
      <c r="J15" s="26">
        <f t="shared" si="1"/>
        <v>128836284</v>
      </c>
    </row>
    <row r="16" spans="2:10" ht="14.25">
      <c r="B16" s="24"/>
      <c r="C16" s="24"/>
      <c r="D16" s="25" t="s">
        <v>16</v>
      </c>
      <c r="E16" s="26"/>
      <c r="F16" s="26">
        <v>116316286</v>
      </c>
      <c r="G16" s="26"/>
      <c r="H16" s="26">
        <f t="shared" si="0"/>
        <v>116316286</v>
      </c>
      <c r="I16" s="26"/>
      <c r="J16" s="26">
        <f t="shared" si="1"/>
        <v>116316286</v>
      </c>
    </row>
    <row r="17" spans="2:10" ht="14.25">
      <c r="B17" s="24"/>
      <c r="C17" s="24"/>
      <c r="D17" s="25" t="s">
        <v>17</v>
      </c>
      <c r="E17" s="26"/>
      <c r="F17" s="26"/>
      <c r="G17" s="26"/>
      <c r="H17" s="26">
        <f t="shared" si="0"/>
        <v>0</v>
      </c>
      <c r="I17" s="26"/>
      <c r="J17" s="26">
        <f t="shared" si="1"/>
        <v>0</v>
      </c>
    </row>
    <row r="18" spans="2:10" ht="14.25">
      <c r="B18" s="24"/>
      <c r="C18" s="24"/>
      <c r="D18" s="25" t="s">
        <v>18</v>
      </c>
      <c r="E18" s="26"/>
      <c r="F18" s="26"/>
      <c r="G18" s="26"/>
      <c r="H18" s="26">
        <f t="shared" si="0"/>
        <v>0</v>
      </c>
      <c r="I18" s="26"/>
      <c r="J18" s="26">
        <f t="shared" si="1"/>
        <v>0</v>
      </c>
    </row>
    <row r="19" spans="2:10" ht="14.25">
      <c r="B19" s="24"/>
      <c r="C19" s="24"/>
      <c r="D19" s="25" t="s">
        <v>19</v>
      </c>
      <c r="E19" s="26"/>
      <c r="F19" s="26">
        <v>12519998</v>
      </c>
      <c r="G19" s="26"/>
      <c r="H19" s="26">
        <f t="shared" si="0"/>
        <v>12519998</v>
      </c>
      <c r="I19" s="26"/>
      <c r="J19" s="26">
        <f t="shared" si="1"/>
        <v>12519998</v>
      </c>
    </row>
    <row r="20" spans="2:10" ht="14.25">
      <c r="B20" s="24"/>
      <c r="C20" s="24"/>
      <c r="D20" s="25" t="s">
        <v>20</v>
      </c>
      <c r="E20" s="26"/>
      <c r="F20" s="26"/>
      <c r="G20" s="26"/>
      <c r="H20" s="26">
        <f t="shared" si="0"/>
        <v>0</v>
      </c>
      <c r="I20" s="26"/>
      <c r="J20" s="26">
        <f t="shared" si="1"/>
        <v>0</v>
      </c>
    </row>
    <row r="21" spans="2:10" ht="14.25">
      <c r="B21" s="24"/>
      <c r="C21" s="24"/>
      <c r="D21" s="25" t="s">
        <v>21</v>
      </c>
      <c r="E21" s="26"/>
      <c r="F21" s="26"/>
      <c r="G21" s="26"/>
      <c r="H21" s="26">
        <f t="shared" si="0"/>
        <v>0</v>
      </c>
      <c r="I21" s="26"/>
      <c r="J21" s="26">
        <f t="shared" si="1"/>
        <v>0</v>
      </c>
    </row>
    <row r="22" spans="2:10" ht="14.25">
      <c r="B22" s="24"/>
      <c r="C22" s="24"/>
      <c r="D22" s="25" t="s">
        <v>23</v>
      </c>
      <c r="E22" s="26">
        <f>+E23+E24+E25+E26+E27+E28+E29+E30+E31</f>
        <v>0</v>
      </c>
      <c r="F22" s="26">
        <f>+F23+F24+F25+F26+F27+F28+F29+F30+F31</f>
        <v>24126434</v>
      </c>
      <c r="G22" s="26">
        <f>+G23+G24+G25+G26+G27+G28+G29+G30+G31</f>
        <v>3919669</v>
      </c>
      <c r="H22" s="26">
        <f t="shared" si="0"/>
        <v>28046103</v>
      </c>
      <c r="I22" s="26">
        <f>+I23+I24+I25+I26+I27+I28+I29+I30+I31</f>
        <v>0</v>
      </c>
      <c r="J22" s="26">
        <f t="shared" si="1"/>
        <v>28046103</v>
      </c>
    </row>
    <row r="23" spans="2:10" ht="14.25">
      <c r="B23" s="24"/>
      <c r="C23" s="24"/>
      <c r="D23" s="25" t="s">
        <v>24</v>
      </c>
      <c r="E23" s="26"/>
      <c r="F23" s="26"/>
      <c r="G23" s="26">
        <v>27720</v>
      </c>
      <c r="H23" s="26">
        <f t="shared" si="0"/>
        <v>27720</v>
      </c>
      <c r="I23" s="26"/>
      <c r="J23" s="26">
        <f t="shared" si="1"/>
        <v>27720</v>
      </c>
    </row>
    <row r="24" spans="2:10" ht="14.25">
      <c r="B24" s="24"/>
      <c r="C24" s="24"/>
      <c r="D24" s="25" t="s">
        <v>25</v>
      </c>
      <c r="E24" s="26"/>
      <c r="F24" s="26">
        <v>164860</v>
      </c>
      <c r="G24" s="26"/>
      <c r="H24" s="26">
        <f t="shared" si="0"/>
        <v>164860</v>
      </c>
      <c r="I24" s="26"/>
      <c r="J24" s="26">
        <f t="shared" si="1"/>
        <v>164860</v>
      </c>
    </row>
    <row r="25" spans="2:10" ht="14.25">
      <c r="B25" s="24"/>
      <c r="C25" s="24"/>
      <c r="D25" s="25" t="s">
        <v>26</v>
      </c>
      <c r="E25" s="26"/>
      <c r="F25" s="26"/>
      <c r="G25" s="26"/>
      <c r="H25" s="26">
        <f t="shared" si="0"/>
        <v>0</v>
      </c>
      <c r="I25" s="26"/>
      <c r="J25" s="26">
        <f t="shared" si="1"/>
        <v>0</v>
      </c>
    </row>
    <row r="26" spans="2:10" ht="14.25">
      <c r="B26" s="24"/>
      <c r="C26" s="24"/>
      <c r="D26" s="25" t="s">
        <v>27</v>
      </c>
      <c r="E26" s="26"/>
      <c r="F26" s="26">
        <v>9553692</v>
      </c>
      <c r="G26" s="26">
        <v>1525773</v>
      </c>
      <c r="H26" s="26">
        <f t="shared" si="0"/>
        <v>11079465</v>
      </c>
      <c r="I26" s="26"/>
      <c r="J26" s="26">
        <f t="shared" si="1"/>
        <v>11079465</v>
      </c>
    </row>
    <row r="27" spans="2:10" ht="14.25">
      <c r="B27" s="24"/>
      <c r="C27" s="24"/>
      <c r="D27" s="25" t="s">
        <v>28</v>
      </c>
      <c r="E27" s="26"/>
      <c r="F27" s="26"/>
      <c r="G27" s="26"/>
      <c r="H27" s="26">
        <f t="shared" si="0"/>
        <v>0</v>
      </c>
      <c r="I27" s="26"/>
      <c r="J27" s="26">
        <f t="shared" si="1"/>
        <v>0</v>
      </c>
    </row>
    <row r="28" spans="2:10" ht="14.25">
      <c r="B28" s="24"/>
      <c r="C28" s="24"/>
      <c r="D28" s="25" t="s">
        <v>29</v>
      </c>
      <c r="E28" s="26"/>
      <c r="F28" s="26"/>
      <c r="G28" s="26"/>
      <c r="H28" s="26">
        <f t="shared" si="0"/>
        <v>0</v>
      </c>
      <c r="I28" s="26"/>
      <c r="J28" s="26">
        <f t="shared" si="1"/>
        <v>0</v>
      </c>
    </row>
    <row r="29" spans="2:10" ht="14.25">
      <c r="B29" s="24"/>
      <c r="C29" s="24"/>
      <c r="D29" s="25" t="s">
        <v>30</v>
      </c>
      <c r="E29" s="26"/>
      <c r="F29" s="26">
        <v>14407882</v>
      </c>
      <c r="G29" s="26">
        <v>2366176</v>
      </c>
      <c r="H29" s="26">
        <f t="shared" si="0"/>
        <v>16774058</v>
      </c>
      <c r="I29" s="26"/>
      <c r="J29" s="26">
        <f t="shared" si="1"/>
        <v>16774058</v>
      </c>
    </row>
    <row r="30" spans="2:10" ht="14.25">
      <c r="B30" s="24"/>
      <c r="C30" s="24"/>
      <c r="D30" s="25" t="s">
        <v>31</v>
      </c>
      <c r="E30" s="26"/>
      <c r="F30" s="26"/>
      <c r="G30" s="26"/>
      <c r="H30" s="26">
        <f t="shared" si="0"/>
        <v>0</v>
      </c>
      <c r="I30" s="26"/>
      <c r="J30" s="26">
        <f t="shared" si="1"/>
        <v>0</v>
      </c>
    </row>
    <row r="31" spans="2:10" ht="14.25">
      <c r="B31" s="24"/>
      <c r="C31" s="24"/>
      <c r="D31" s="25" t="s">
        <v>32</v>
      </c>
      <c r="E31" s="26"/>
      <c r="F31" s="26"/>
      <c r="G31" s="26"/>
      <c r="H31" s="26">
        <f t="shared" si="0"/>
        <v>0</v>
      </c>
      <c r="I31" s="26"/>
      <c r="J31" s="26">
        <f t="shared" si="1"/>
        <v>0</v>
      </c>
    </row>
    <row r="32" spans="2:10" ht="14.25">
      <c r="B32" s="24"/>
      <c r="C32" s="24"/>
      <c r="D32" s="25" t="s">
        <v>33</v>
      </c>
      <c r="E32" s="26">
        <f>+E33+E34+E35</f>
        <v>0</v>
      </c>
      <c r="F32" s="26">
        <f>+F33+F34+F35</f>
        <v>0</v>
      </c>
      <c r="G32" s="26">
        <f>+G33+G34+G35</f>
        <v>0</v>
      </c>
      <c r="H32" s="26">
        <f t="shared" si="0"/>
        <v>0</v>
      </c>
      <c r="I32" s="26">
        <f>+I33+I34+I35</f>
        <v>0</v>
      </c>
      <c r="J32" s="26">
        <f t="shared" si="1"/>
        <v>0</v>
      </c>
    </row>
    <row r="33" spans="2:10" ht="14.25">
      <c r="B33" s="24"/>
      <c r="C33" s="24"/>
      <c r="D33" s="25" t="s">
        <v>34</v>
      </c>
      <c r="E33" s="26"/>
      <c r="F33" s="26"/>
      <c r="G33" s="26"/>
      <c r="H33" s="26">
        <f t="shared" si="0"/>
        <v>0</v>
      </c>
      <c r="I33" s="26"/>
      <c r="J33" s="26">
        <f t="shared" si="1"/>
        <v>0</v>
      </c>
    </row>
    <row r="34" spans="2:10" ht="14.25">
      <c r="B34" s="24"/>
      <c r="C34" s="24"/>
      <c r="D34" s="25" t="s">
        <v>35</v>
      </c>
      <c r="E34" s="26"/>
      <c r="F34" s="26"/>
      <c r="G34" s="26"/>
      <c r="H34" s="26">
        <f t="shared" si="0"/>
        <v>0</v>
      </c>
      <c r="I34" s="26"/>
      <c r="J34" s="26">
        <f t="shared" si="1"/>
        <v>0</v>
      </c>
    </row>
    <row r="35" spans="2:10" ht="14.25">
      <c r="B35" s="24"/>
      <c r="C35" s="24"/>
      <c r="D35" s="25" t="s">
        <v>36</v>
      </c>
      <c r="E35" s="26"/>
      <c r="F35" s="26"/>
      <c r="G35" s="26"/>
      <c r="H35" s="26">
        <f t="shared" si="0"/>
        <v>0</v>
      </c>
      <c r="I35" s="26"/>
      <c r="J35" s="26">
        <f t="shared" si="1"/>
        <v>0</v>
      </c>
    </row>
    <row r="36" spans="2:10" ht="14.25">
      <c r="B36" s="24"/>
      <c r="C36" s="24"/>
      <c r="D36" s="25" t="s">
        <v>37</v>
      </c>
      <c r="E36" s="26"/>
      <c r="F36" s="26"/>
      <c r="G36" s="26"/>
      <c r="H36" s="26">
        <f t="shared" si="0"/>
        <v>0</v>
      </c>
      <c r="I36" s="26"/>
      <c r="J36" s="26">
        <f t="shared" si="1"/>
        <v>0</v>
      </c>
    </row>
    <row r="37" spans="2:10" ht="14.25">
      <c r="B37" s="24"/>
      <c r="C37" s="24"/>
      <c r="D37" s="25" t="s">
        <v>38</v>
      </c>
      <c r="E37" s="26">
        <f>+E38+E44</f>
        <v>0</v>
      </c>
      <c r="F37" s="26">
        <f>+F38+F44</f>
        <v>0</v>
      </c>
      <c r="G37" s="26">
        <f>+G38+G44</f>
        <v>0</v>
      </c>
      <c r="H37" s="26">
        <f t="shared" si="0"/>
        <v>0</v>
      </c>
      <c r="I37" s="26">
        <f>+I38+I44</f>
        <v>0</v>
      </c>
      <c r="J37" s="26">
        <f t="shared" si="1"/>
        <v>0</v>
      </c>
    </row>
    <row r="38" spans="2:10" ht="14.25">
      <c r="B38" s="24"/>
      <c r="C38" s="24"/>
      <c r="D38" s="25" t="s">
        <v>39</v>
      </c>
      <c r="E38" s="26">
        <f>+E39+E40+E41+E42+E43</f>
        <v>0</v>
      </c>
      <c r="F38" s="26">
        <f>+F39+F40+F41+F42+F43</f>
        <v>0</v>
      </c>
      <c r="G38" s="26">
        <f>+G39+G40+G41+G42+G43</f>
        <v>0</v>
      </c>
      <c r="H38" s="26">
        <f t="shared" si="0"/>
        <v>0</v>
      </c>
      <c r="I38" s="26">
        <f>+I39+I40+I41+I42+I43</f>
        <v>0</v>
      </c>
      <c r="J38" s="26">
        <f t="shared" si="1"/>
        <v>0</v>
      </c>
    </row>
    <row r="39" spans="2:10" ht="14.25">
      <c r="B39" s="24"/>
      <c r="C39" s="24"/>
      <c r="D39" s="25" t="s">
        <v>40</v>
      </c>
      <c r="E39" s="26"/>
      <c r="F39" s="26"/>
      <c r="G39" s="26"/>
      <c r="H39" s="26">
        <f t="shared" si="0"/>
        <v>0</v>
      </c>
      <c r="I39" s="26"/>
      <c r="J39" s="26">
        <f t="shared" si="1"/>
        <v>0</v>
      </c>
    </row>
    <row r="40" spans="2:10" ht="14.25">
      <c r="B40" s="24"/>
      <c r="C40" s="24"/>
      <c r="D40" s="25" t="s">
        <v>32</v>
      </c>
      <c r="E40" s="26"/>
      <c r="F40" s="26"/>
      <c r="G40" s="26"/>
      <c r="H40" s="26">
        <f t="shared" si="0"/>
        <v>0</v>
      </c>
      <c r="I40" s="26"/>
      <c r="J40" s="26">
        <f t="shared" si="1"/>
        <v>0</v>
      </c>
    </row>
    <row r="41" spans="2:10" ht="14.25">
      <c r="B41" s="24"/>
      <c r="C41" s="24"/>
      <c r="D41" s="25" t="s">
        <v>34</v>
      </c>
      <c r="E41" s="26"/>
      <c r="F41" s="26"/>
      <c r="G41" s="26"/>
      <c r="H41" s="26">
        <f t="shared" si="0"/>
        <v>0</v>
      </c>
      <c r="I41" s="26"/>
      <c r="J41" s="26">
        <f t="shared" si="1"/>
        <v>0</v>
      </c>
    </row>
    <row r="42" spans="2:10" ht="14.25">
      <c r="B42" s="24"/>
      <c r="C42" s="24"/>
      <c r="D42" s="25" t="s">
        <v>35</v>
      </c>
      <c r="E42" s="26"/>
      <c r="F42" s="26"/>
      <c r="G42" s="26"/>
      <c r="H42" s="26">
        <f t="shared" si="0"/>
        <v>0</v>
      </c>
      <c r="I42" s="26"/>
      <c r="J42" s="26">
        <f t="shared" si="1"/>
        <v>0</v>
      </c>
    </row>
    <row r="43" spans="2:10" ht="14.25">
      <c r="B43" s="24"/>
      <c r="C43" s="24"/>
      <c r="D43" s="25" t="s">
        <v>36</v>
      </c>
      <c r="E43" s="26"/>
      <c r="F43" s="26"/>
      <c r="G43" s="26"/>
      <c r="H43" s="26">
        <f t="shared" si="0"/>
        <v>0</v>
      </c>
      <c r="I43" s="26"/>
      <c r="J43" s="26">
        <f t="shared" si="1"/>
        <v>0</v>
      </c>
    </row>
    <row r="44" spans="2:10" ht="14.25">
      <c r="B44" s="24"/>
      <c r="C44" s="24"/>
      <c r="D44" s="25" t="s">
        <v>33</v>
      </c>
      <c r="E44" s="26">
        <f>+E45+E46+E47</f>
        <v>0</v>
      </c>
      <c r="F44" s="26">
        <f>+F45+F46+F47</f>
        <v>0</v>
      </c>
      <c r="G44" s="26">
        <f>+G45+G46+G47</f>
        <v>0</v>
      </c>
      <c r="H44" s="26">
        <f t="shared" si="0"/>
        <v>0</v>
      </c>
      <c r="I44" s="26">
        <f>+I45+I46+I47</f>
        <v>0</v>
      </c>
      <c r="J44" s="26">
        <f t="shared" si="1"/>
        <v>0</v>
      </c>
    </row>
    <row r="45" spans="2:10" ht="14.25">
      <c r="B45" s="24"/>
      <c r="C45" s="24"/>
      <c r="D45" s="25" t="s">
        <v>40</v>
      </c>
      <c r="E45" s="26"/>
      <c r="F45" s="26"/>
      <c r="G45" s="26"/>
      <c r="H45" s="26">
        <f t="shared" si="0"/>
        <v>0</v>
      </c>
      <c r="I45" s="26"/>
      <c r="J45" s="26">
        <f t="shared" si="1"/>
        <v>0</v>
      </c>
    </row>
    <row r="46" spans="2:10" ht="14.25">
      <c r="B46" s="24"/>
      <c r="C46" s="24"/>
      <c r="D46" s="25" t="s">
        <v>32</v>
      </c>
      <c r="E46" s="26"/>
      <c r="F46" s="26"/>
      <c r="G46" s="26"/>
      <c r="H46" s="26">
        <f t="shared" si="0"/>
        <v>0</v>
      </c>
      <c r="I46" s="26"/>
      <c r="J46" s="26">
        <f t="shared" si="1"/>
        <v>0</v>
      </c>
    </row>
    <row r="47" spans="2:10" ht="14.25">
      <c r="B47" s="24"/>
      <c r="C47" s="24"/>
      <c r="D47" s="25" t="s">
        <v>36</v>
      </c>
      <c r="E47" s="26"/>
      <c r="F47" s="26"/>
      <c r="G47" s="26"/>
      <c r="H47" s="26">
        <f t="shared" si="0"/>
        <v>0</v>
      </c>
      <c r="I47" s="26"/>
      <c r="J47" s="26">
        <f t="shared" si="1"/>
        <v>0</v>
      </c>
    </row>
    <row r="48" spans="2:10" ht="14.25">
      <c r="B48" s="24"/>
      <c r="C48" s="24"/>
      <c r="D48" s="25" t="s">
        <v>41</v>
      </c>
      <c r="E48" s="26">
        <f>+E49</f>
        <v>800000</v>
      </c>
      <c r="F48" s="26">
        <f>+F49</f>
        <v>629368</v>
      </c>
      <c r="G48" s="26">
        <f>+G49</f>
        <v>0</v>
      </c>
      <c r="H48" s="26">
        <f t="shared" si="0"/>
        <v>1429368</v>
      </c>
      <c r="I48" s="26">
        <f>+I49</f>
        <v>0</v>
      </c>
      <c r="J48" s="26">
        <f t="shared" si="1"/>
        <v>1429368</v>
      </c>
    </row>
    <row r="49" spans="2:10" ht="14.25">
      <c r="B49" s="24"/>
      <c r="C49" s="24"/>
      <c r="D49" s="25" t="s">
        <v>33</v>
      </c>
      <c r="E49" s="26">
        <f>+E50+E51+E52</f>
        <v>800000</v>
      </c>
      <c r="F49" s="26">
        <f>+F50+F51+F52</f>
        <v>629368</v>
      </c>
      <c r="G49" s="26">
        <f>+G50+G51+G52</f>
        <v>0</v>
      </c>
      <c r="H49" s="26">
        <f t="shared" si="0"/>
        <v>1429368</v>
      </c>
      <c r="I49" s="26">
        <f>+I50+I51+I52</f>
        <v>0</v>
      </c>
      <c r="J49" s="26">
        <f t="shared" si="1"/>
        <v>1429368</v>
      </c>
    </row>
    <row r="50" spans="2:10" ht="14.25">
      <c r="B50" s="24"/>
      <c r="C50" s="24"/>
      <c r="D50" s="25" t="s">
        <v>42</v>
      </c>
      <c r="E50" s="26">
        <v>800000</v>
      </c>
      <c r="F50" s="26">
        <v>629368</v>
      </c>
      <c r="G50" s="26"/>
      <c r="H50" s="26">
        <f t="shared" si="0"/>
        <v>1429368</v>
      </c>
      <c r="I50" s="26"/>
      <c r="J50" s="26">
        <f t="shared" si="1"/>
        <v>1429368</v>
      </c>
    </row>
    <row r="51" spans="2:10" ht="14.25">
      <c r="B51" s="24"/>
      <c r="C51" s="24"/>
      <c r="D51" s="25" t="s">
        <v>43</v>
      </c>
      <c r="E51" s="26"/>
      <c r="F51" s="26"/>
      <c r="G51" s="26"/>
      <c r="H51" s="26">
        <f t="shared" si="0"/>
        <v>0</v>
      </c>
      <c r="I51" s="26"/>
      <c r="J51" s="26">
        <f t="shared" si="1"/>
        <v>0</v>
      </c>
    </row>
    <row r="52" spans="2:10" ht="14.25">
      <c r="B52" s="24"/>
      <c r="C52" s="24"/>
      <c r="D52" s="25" t="s">
        <v>36</v>
      </c>
      <c r="E52" s="26"/>
      <c r="F52" s="26"/>
      <c r="G52" s="26"/>
      <c r="H52" s="26">
        <f t="shared" si="0"/>
        <v>0</v>
      </c>
      <c r="I52" s="26"/>
      <c r="J52" s="26">
        <f t="shared" si="1"/>
        <v>0</v>
      </c>
    </row>
    <row r="53" spans="2:10" ht="14.25">
      <c r="B53" s="24"/>
      <c r="C53" s="24"/>
      <c r="D53" s="25" t="s">
        <v>44</v>
      </c>
      <c r="E53" s="26"/>
      <c r="F53" s="26"/>
      <c r="G53" s="26"/>
      <c r="H53" s="26">
        <f t="shared" si="0"/>
        <v>0</v>
      </c>
      <c r="I53" s="26"/>
      <c r="J53" s="26">
        <f t="shared" si="1"/>
        <v>0</v>
      </c>
    </row>
    <row r="54" spans="2:10" ht="14.25">
      <c r="B54" s="24"/>
      <c r="C54" s="24"/>
      <c r="D54" s="25" t="s">
        <v>45</v>
      </c>
      <c r="E54" s="26"/>
      <c r="F54" s="26"/>
      <c r="G54" s="26"/>
      <c r="H54" s="26">
        <f t="shared" si="0"/>
        <v>0</v>
      </c>
      <c r="I54" s="26"/>
      <c r="J54" s="26">
        <f t="shared" si="1"/>
        <v>0</v>
      </c>
    </row>
    <row r="55" spans="2:10" ht="14.25">
      <c r="B55" s="24"/>
      <c r="C55" s="27"/>
      <c r="D55" s="28" t="s">
        <v>46</v>
      </c>
      <c r="E55" s="29">
        <f>+E7+E37+E48+E53+E54</f>
        <v>800000</v>
      </c>
      <c r="F55" s="29">
        <f>+F7+F37+F48+F53+F54</f>
        <v>153592086</v>
      </c>
      <c r="G55" s="29">
        <f>+G7+G37+G48+G53+G54</f>
        <v>20051269</v>
      </c>
      <c r="H55" s="29">
        <f t="shared" si="0"/>
        <v>174443355</v>
      </c>
      <c r="I55" s="29">
        <f>+I7+I37+I48+I53+I54</f>
        <v>0</v>
      </c>
      <c r="J55" s="29">
        <f t="shared" si="1"/>
        <v>174443355</v>
      </c>
    </row>
    <row r="56" spans="2:10" ht="14.25">
      <c r="B56" s="24"/>
      <c r="C56" s="21" t="s">
        <v>47</v>
      </c>
      <c r="D56" s="25" t="s">
        <v>48</v>
      </c>
      <c r="E56" s="26">
        <f>+E57+E58+E59+E60+E61+E62+E63+E64</f>
        <v>10000</v>
      </c>
      <c r="F56" s="26">
        <f>+F57+F58+F59+F60+F61+F62+F63+F64</f>
        <v>101508043</v>
      </c>
      <c r="G56" s="26">
        <f>+G57+G58+G59+G60+G61+G62+G63+G64</f>
        <v>17746140</v>
      </c>
      <c r="H56" s="26">
        <f t="shared" si="0"/>
        <v>119264183</v>
      </c>
      <c r="I56" s="26">
        <f>+I57+I58+I59+I60+I61+I62+I63+I64</f>
        <v>0</v>
      </c>
      <c r="J56" s="26">
        <f t="shared" si="1"/>
        <v>119264183</v>
      </c>
    </row>
    <row r="57" spans="2:10" ht="14.25">
      <c r="B57" s="24"/>
      <c r="C57" s="24"/>
      <c r="D57" s="25" t="s">
        <v>49</v>
      </c>
      <c r="E57" s="26">
        <v>10000</v>
      </c>
      <c r="F57" s="26"/>
      <c r="G57" s="26"/>
      <c r="H57" s="26">
        <f t="shared" si="0"/>
        <v>10000</v>
      </c>
      <c r="I57" s="26"/>
      <c r="J57" s="26">
        <f t="shared" si="1"/>
        <v>10000</v>
      </c>
    </row>
    <row r="58" spans="2:10" ht="14.25">
      <c r="B58" s="24"/>
      <c r="C58" s="24"/>
      <c r="D58" s="25" t="s">
        <v>50</v>
      </c>
      <c r="E58" s="26"/>
      <c r="F58" s="26">
        <v>60571843</v>
      </c>
      <c r="G58" s="26">
        <v>10689141</v>
      </c>
      <c r="H58" s="26">
        <f t="shared" si="0"/>
        <v>71260984</v>
      </c>
      <c r="I58" s="26"/>
      <c r="J58" s="26">
        <f t="shared" si="1"/>
        <v>71260984</v>
      </c>
    </row>
    <row r="59" spans="2:10" ht="14.25">
      <c r="B59" s="24"/>
      <c r="C59" s="24"/>
      <c r="D59" s="25" t="s">
        <v>51</v>
      </c>
      <c r="E59" s="26"/>
      <c r="F59" s="26">
        <v>7013819</v>
      </c>
      <c r="G59" s="26">
        <v>1237732</v>
      </c>
      <c r="H59" s="26">
        <f t="shared" si="0"/>
        <v>8251551</v>
      </c>
      <c r="I59" s="26"/>
      <c r="J59" s="26">
        <f t="shared" si="1"/>
        <v>8251551</v>
      </c>
    </row>
    <row r="60" spans="2:10" ht="14.25">
      <c r="B60" s="24"/>
      <c r="C60" s="24"/>
      <c r="D60" s="25" t="s">
        <v>52</v>
      </c>
      <c r="E60" s="26"/>
      <c r="F60" s="26">
        <v>8771575</v>
      </c>
      <c r="G60" s="26">
        <v>1547925</v>
      </c>
      <c r="H60" s="26">
        <f t="shared" si="0"/>
        <v>10319500</v>
      </c>
      <c r="I60" s="26"/>
      <c r="J60" s="26">
        <f t="shared" si="1"/>
        <v>10319500</v>
      </c>
    </row>
    <row r="61" spans="2:10" ht="14.25">
      <c r="B61" s="24"/>
      <c r="C61" s="24"/>
      <c r="D61" s="25" t="s">
        <v>53</v>
      </c>
      <c r="E61" s="26"/>
      <c r="F61" s="26">
        <v>9288107</v>
      </c>
      <c r="G61" s="26">
        <v>1639072</v>
      </c>
      <c r="H61" s="26">
        <f t="shared" si="0"/>
        <v>10927179</v>
      </c>
      <c r="I61" s="26"/>
      <c r="J61" s="26">
        <f t="shared" si="1"/>
        <v>10927179</v>
      </c>
    </row>
    <row r="62" spans="2:10" ht="14.25">
      <c r="B62" s="24"/>
      <c r="C62" s="24"/>
      <c r="D62" s="25" t="s">
        <v>54</v>
      </c>
      <c r="E62" s="26"/>
      <c r="F62" s="26">
        <v>249300</v>
      </c>
      <c r="G62" s="26"/>
      <c r="H62" s="26">
        <f t="shared" si="0"/>
        <v>249300</v>
      </c>
      <c r="I62" s="26"/>
      <c r="J62" s="26">
        <f t="shared" si="1"/>
        <v>249300</v>
      </c>
    </row>
    <row r="63" spans="2:10" ht="14.25">
      <c r="B63" s="24"/>
      <c r="C63" s="24"/>
      <c r="D63" s="25" t="s">
        <v>55</v>
      </c>
      <c r="E63" s="26"/>
      <c r="F63" s="26">
        <v>3063825</v>
      </c>
      <c r="G63" s="26">
        <v>540675</v>
      </c>
      <c r="H63" s="26">
        <f t="shared" si="0"/>
        <v>3604500</v>
      </c>
      <c r="I63" s="26"/>
      <c r="J63" s="26">
        <f t="shared" si="1"/>
        <v>3604500</v>
      </c>
    </row>
    <row r="64" spans="2:10" ht="14.25">
      <c r="B64" s="24"/>
      <c r="C64" s="24"/>
      <c r="D64" s="25" t="s">
        <v>56</v>
      </c>
      <c r="E64" s="26"/>
      <c r="F64" s="26">
        <v>12549574</v>
      </c>
      <c r="G64" s="26">
        <v>2091595</v>
      </c>
      <c r="H64" s="26">
        <f t="shared" si="0"/>
        <v>14641169</v>
      </c>
      <c r="I64" s="26"/>
      <c r="J64" s="26">
        <f t="shared" si="1"/>
        <v>14641169</v>
      </c>
    </row>
    <row r="65" spans="2:10" ht="14.25">
      <c r="B65" s="24"/>
      <c r="C65" s="24"/>
      <c r="D65" s="25" t="s">
        <v>57</v>
      </c>
      <c r="E65" s="26">
        <f>+E66+E67+E68+E69+E70+E71+E72+E73+E74+E75+E76+E77+E78+E79+E80+E81+E82</f>
        <v>0</v>
      </c>
      <c r="F65" s="26">
        <f>+F66+F67+F68+F69+F70+F71+F72+F73+F74+F75+F76+F77+F78+F79+F80+F81+F82</f>
        <v>19574690</v>
      </c>
      <c r="G65" s="26">
        <f>+G66+G67+G68+G69+G70+G71+G72+G73+G74+G75+G76+G77+G78+G79+G80+G81+G82</f>
        <v>2054462</v>
      </c>
      <c r="H65" s="26">
        <f t="shared" si="0"/>
        <v>21629152</v>
      </c>
      <c r="I65" s="26">
        <f>+I66+I67+I68+I69+I70+I71+I72+I73+I74+I75+I76+I77+I78+I79+I80+I81+I82</f>
        <v>0</v>
      </c>
      <c r="J65" s="26">
        <f t="shared" si="1"/>
        <v>21629152</v>
      </c>
    </row>
    <row r="66" spans="2:10" ht="14.25">
      <c r="B66" s="24"/>
      <c r="C66" s="24"/>
      <c r="D66" s="25" t="s">
        <v>58</v>
      </c>
      <c r="E66" s="26"/>
      <c r="F66" s="26">
        <v>8828364</v>
      </c>
      <c r="G66" s="26">
        <v>1053008</v>
      </c>
      <c r="H66" s="26">
        <f t="shared" si="0"/>
        <v>9881372</v>
      </c>
      <c r="I66" s="26"/>
      <c r="J66" s="26">
        <f t="shared" si="1"/>
        <v>9881372</v>
      </c>
    </row>
    <row r="67" spans="2:10" ht="14.25">
      <c r="B67" s="24"/>
      <c r="C67" s="24"/>
      <c r="D67" s="25" t="s">
        <v>59</v>
      </c>
      <c r="E67" s="26"/>
      <c r="F67" s="26">
        <v>3097440</v>
      </c>
      <c r="G67" s="26">
        <v>2515</v>
      </c>
      <c r="H67" s="26">
        <f t="shared" si="0"/>
        <v>3099955</v>
      </c>
      <c r="I67" s="26"/>
      <c r="J67" s="26">
        <f t="shared" si="1"/>
        <v>3099955</v>
      </c>
    </row>
    <row r="68" spans="2:10" ht="14.25">
      <c r="B68" s="24"/>
      <c r="C68" s="24"/>
      <c r="D68" s="25" t="s">
        <v>60</v>
      </c>
      <c r="E68" s="26"/>
      <c r="F68" s="26"/>
      <c r="G68" s="26"/>
      <c r="H68" s="26">
        <f t="shared" si="0"/>
        <v>0</v>
      </c>
      <c r="I68" s="26"/>
      <c r="J68" s="26">
        <f t="shared" si="1"/>
        <v>0</v>
      </c>
    </row>
    <row r="69" spans="2:10" ht="14.25">
      <c r="B69" s="24"/>
      <c r="C69" s="24"/>
      <c r="D69" s="25" t="s">
        <v>61</v>
      </c>
      <c r="E69" s="26"/>
      <c r="F69" s="26">
        <v>292915</v>
      </c>
      <c r="G69" s="26">
        <v>21961</v>
      </c>
      <c r="H69" s="26">
        <f t="shared" si="0"/>
        <v>314876</v>
      </c>
      <c r="I69" s="26"/>
      <c r="J69" s="26">
        <f t="shared" si="1"/>
        <v>314876</v>
      </c>
    </row>
    <row r="70" spans="2:10" ht="14.25">
      <c r="B70" s="24"/>
      <c r="C70" s="24"/>
      <c r="D70" s="25" t="s">
        <v>62</v>
      </c>
      <c r="E70" s="26"/>
      <c r="F70" s="26"/>
      <c r="G70" s="26"/>
      <c r="H70" s="26">
        <f t="shared" si="0"/>
        <v>0</v>
      </c>
      <c r="I70" s="26"/>
      <c r="J70" s="26">
        <f t="shared" si="1"/>
        <v>0</v>
      </c>
    </row>
    <row r="71" spans="2:10" ht="14.25">
      <c r="B71" s="24"/>
      <c r="C71" s="24"/>
      <c r="D71" s="25" t="s">
        <v>63</v>
      </c>
      <c r="E71" s="26"/>
      <c r="F71" s="26">
        <v>165036</v>
      </c>
      <c r="G71" s="26">
        <v>61943</v>
      </c>
      <c r="H71" s="26">
        <f t="shared" si="0"/>
        <v>226979</v>
      </c>
      <c r="I71" s="26"/>
      <c r="J71" s="26">
        <f t="shared" si="1"/>
        <v>226979</v>
      </c>
    </row>
    <row r="72" spans="2:10" ht="14.25">
      <c r="B72" s="24"/>
      <c r="C72" s="24"/>
      <c r="D72" s="25" t="s">
        <v>64</v>
      </c>
      <c r="E72" s="26"/>
      <c r="F72" s="26"/>
      <c r="G72" s="26"/>
      <c r="H72" s="26">
        <f t="shared" ref="H72:H132" si="2">+E72+F72+G72</f>
        <v>0</v>
      </c>
      <c r="I72" s="26"/>
      <c r="J72" s="26">
        <f t="shared" ref="J72:J130" si="3">H72-ABS(I72)</f>
        <v>0</v>
      </c>
    </row>
    <row r="73" spans="2:10" ht="14.25">
      <c r="B73" s="24"/>
      <c r="C73" s="24"/>
      <c r="D73" s="25" t="s">
        <v>65</v>
      </c>
      <c r="E73" s="26"/>
      <c r="F73" s="26">
        <v>5073343</v>
      </c>
      <c r="G73" s="26">
        <v>895278</v>
      </c>
      <c r="H73" s="26">
        <f t="shared" si="2"/>
        <v>5968621</v>
      </c>
      <c r="I73" s="26"/>
      <c r="J73" s="26">
        <f t="shared" si="3"/>
        <v>5968621</v>
      </c>
    </row>
    <row r="74" spans="2:10" ht="14.25">
      <c r="B74" s="24"/>
      <c r="C74" s="24"/>
      <c r="D74" s="25" t="s">
        <v>66</v>
      </c>
      <c r="E74" s="26"/>
      <c r="F74" s="26"/>
      <c r="G74" s="26"/>
      <c r="H74" s="26">
        <f t="shared" si="2"/>
        <v>0</v>
      </c>
      <c r="I74" s="26"/>
      <c r="J74" s="26">
        <f t="shared" si="3"/>
        <v>0</v>
      </c>
    </row>
    <row r="75" spans="2:10" ht="14.25">
      <c r="B75" s="24"/>
      <c r="C75" s="24"/>
      <c r="D75" s="25" t="s">
        <v>67</v>
      </c>
      <c r="E75" s="26"/>
      <c r="F75" s="26">
        <v>868640</v>
      </c>
      <c r="G75" s="26">
        <v>19757</v>
      </c>
      <c r="H75" s="26">
        <f t="shared" si="2"/>
        <v>888397</v>
      </c>
      <c r="I75" s="26"/>
      <c r="J75" s="26">
        <f t="shared" si="3"/>
        <v>888397</v>
      </c>
    </row>
    <row r="76" spans="2:10" ht="14.25">
      <c r="B76" s="24"/>
      <c r="C76" s="24"/>
      <c r="D76" s="25" t="s">
        <v>68</v>
      </c>
      <c r="E76" s="26"/>
      <c r="F76" s="26"/>
      <c r="G76" s="26"/>
      <c r="H76" s="26">
        <f t="shared" si="2"/>
        <v>0</v>
      </c>
      <c r="I76" s="26"/>
      <c r="J76" s="26">
        <f t="shared" si="3"/>
        <v>0</v>
      </c>
    </row>
    <row r="77" spans="2:10" ht="14.25">
      <c r="B77" s="24"/>
      <c r="C77" s="24"/>
      <c r="D77" s="25" t="s">
        <v>69</v>
      </c>
      <c r="E77" s="26"/>
      <c r="F77" s="26">
        <v>1160212</v>
      </c>
      <c r="G77" s="26"/>
      <c r="H77" s="26">
        <f t="shared" si="2"/>
        <v>1160212</v>
      </c>
      <c r="I77" s="26"/>
      <c r="J77" s="26">
        <f t="shared" si="3"/>
        <v>1160212</v>
      </c>
    </row>
    <row r="78" spans="2:10" ht="14.25">
      <c r="B78" s="24"/>
      <c r="C78" s="24"/>
      <c r="D78" s="25" t="s">
        <v>70</v>
      </c>
      <c r="E78" s="26"/>
      <c r="F78" s="26">
        <v>60000</v>
      </c>
      <c r="G78" s="26"/>
      <c r="H78" s="26">
        <f t="shared" si="2"/>
        <v>60000</v>
      </c>
      <c r="I78" s="26"/>
      <c r="J78" s="26">
        <f t="shared" si="3"/>
        <v>60000</v>
      </c>
    </row>
    <row r="79" spans="2:10" ht="14.25">
      <c r="B79" s="24"/>
      <c r="C79" s="24"/>
      <c r="D79" s="25" t="s">
        <v>71</v>
      </c>
      <c r="E79" s="26"/>
      <c r="F79" s="26">
        <v>27540</v>
      </c>
      <c r="G79" s="26"/>
      <c r="H79" s="26">
        <f t="shared" si="2"/>
        <v>27540</v>
      </c>
      <c r="I79" s="26"/>
      <c r="J79" s="26">
        <f t="shared" si="3"/>
        <v>27540</v>
      </c>
    </row>
    <row r="80" spans="2:10" ht="14.25">
      <c r="B80" s="24"/>
      <c r="C80" s="24"/>
      <c r="D80" s="25" t="s">
        <v>72</v>
      </c>
      <c r="E80" s="26"/>
      <c r="F80" s="26"/>
      <c r="G80" s="26"/>
      <c r="H80" s="26">
        <f t="shared" si="2"/>
        <v>0</v>
      </c>
      <c r="I80" s="26"/>
      <c r="J80" s="26">
        <f t="shared" si="3"/>
        <v>0</v>
      </c>
    </row>
    <row r="81" spans="2:10" ht="14.25">
      <c r="B81" s="24"/>
      <c r="C81" s="24"/>
      <c r="D81" s="25" t="s">
        <v>73</v>
      </c>
      <c r="E81" s="26"/>
      <c r="F81" s="26">
        <v>1200</v>
      </c>
      <c r="G81" s="26"/>
      <c r="H81" s="26">
        <f t="shared" si="2"/>
        <v>1200</v>
      </c>
      <c r="I81" s="26"/>
      <c r="J81" s="26">
        <f t="shared" si="3"/>
        <v>1200</v>
      </c>
    </row>
    <row r="82" spans="2:10" ht="14.25">
      <c r="B82" s="24"/>
      <c r="C82" s="24"/>
      <c r="D82" s="25" t="s">
        <v>74</v>
      </c>
      <c r="E82" s="26"/>
      <c r="F82" s="26"/>
      <c r="G82" s="26"/>
      <c r="H82" s="26">
        <f t="shared" si="2"/>
        <v>0</v>
      </c>
      <c r="I82" s="26"/>
      <c r="J82" s="26">
        <f t="shared" si="3"/>
        <v>0</v>
      </c>
    </row>
    <row r="83" spans="2:10" ht="14.25">
      <c r="B83" s="24"/>
      <c r="C83" s="24"/>
      <c r="D83" s="25" t="s">
        <v>75</v>
      </c>
      <c r="E83" s="26">
        <f>+E84+E85+E86+E87+E88+E89+E90+E91+E92+E93+E94+E95+E96+E97+E98+E99+E100+E101+E102+E103+E104+E105+E106</f>
        <v>64330</v>
      </c>
      <c r="F83" s="26">
        <f>+F84+F85+F86+F87+F88+F89+F90+F91+F92+F93+F94+F95+F96+F97+F98+F99+F100+F101+F102+F103+F104+F105+F106</f>
        <v>18413722</v>
      </c>
      <c r="G83" s="26">
        <f>+G84+G85+G86+G87+G88+G89+G90+G91+G92+G93+G94+G95+G96+G97+G98+G99+G100+G101+G102+G103+G104+G105+G106</f>
        <v>2048963</v>
      </c>
      <c r="H83" s="26">
        <f t="shared" si="2"/>
        <v>20527015</v>
      </c>
      <c r="I83" s="26">
        <f>+I84+I85+I86+I87+I88+I89+I90+I91+I92+I93+I94+I95+I96+I97+I98+I99+I100+I101+I102+I103+I104+I105+I106</f>
        <v>0</v>
      </c>
      <c r="J83" s="26">
        <f t="shared" si="3"/>
        <v>20527015</v>
      </c>
    </row>
    <row r="84" spans="2:10" ht="14.25">
      <c r="B84" s="24"/>
      <c r="C84" s="24"/>
      <c r="D84" s="25" t="s">
        <v>76</v>
      </c>
      <c r="E84" s="26">
        <v>20000</v>
      </c>
      <c r="F84" s="26">
        <v>244778</v>
      </c>
      <c r="G84" s="26">
        <v>43196</v>
      </c>
      <c r="H84" s="26">
        <f t="shared" si="2"/>
        <v>307974</v>
      </c>
      <c r="I84" s="26"/>
      <c r="J84" s="26">
        <f t="shared" si="3"/>
        <v>307974</v>
      </c>
    </row>
    <row r="85" spans="2:10" ht="14.25">
      <c r="B85" s="24"/>
      <c r="C85" s="24"/>
      <c r="D85" s="25" t="s">
        <v>77</v>
      </c>
      <c r="E85" s="26"/>
      <c r="F85" s="26"/>
      <c r="G85" s="26"/>
      <c r="H85" s="26">
        <f t="shared" si="2"/>
        <v>0</v>
      </c>
      <c r="I85" s="26"/>
      <c r="J85" s="26">
        <f t="shared" si="3"/>
        <v>0</v>
      </c>
    </row>
    <row r="86" spans="2:10" ht="14.25">
      <c r="B86" s="24"/>
      <c r="C86" s="24"/>
      <c r="D86" s="25" t="s">
        <v>78</v>
      </c>
      <c r="E86" s="26"/>
      <c r="F86" s="26">
        <v>415053</v>
      </c>
      <c r="G86" s="26">
        <v>73947</v>
      </c>
      <c r="H86" s="26">
        <f t="shared" si="2"/>
        <v>489000</v>
      </c>
      <c r="I86" s="26"/>
      <c r="J86" s="26">
        <f t="shared" si="3"/>
        <v>489000</v>
      </c>
    </row>
    <row r="87" spans="2:10" ht="14.25">
      <c r="B87" s="24"/>
      <c r="C87" s="24"/>
      <c r="D87" s="25" t="s">
        <v>79</v>
      </c>
      <c r="E87" s="26"/>
      <c r="F87" s="26">
        <v>17200</v>
      </c>
      <c r="G87" s="26"/>
      <c r="H87" s="26">
        <f t="shared" si="2"/>
        <v>17200</v>
      </c>
      <c r="I87" s="26"/>
      <c r="J87" s="26">
        <f t="shared" si="3"/>
        <v>17200</v>
      </c>
    </row>
    <row r="88" spans="2:10" ht="14.25">
      <c r="B88" s="24"/>
      <c r="C88" s="24"/>
      <c r="D88" s="25" t="s">
        <v>80</v>
      </c>
      <c r="E88" s="26"/>
      <c r="F88" s="26">
        <v>128012</v>
      </c>
      <c r="G88" s="26">
        <v>8580</v>
      </c>
      <c r="H88" s="26">
        <f t="shared" si="2"/>
        <v>136592</v>
      </c>
      <c r="I88" s="26"/>
      <c r="J88" s="26">
        <f t="shared" si="3"/>
        <v>136592</v>
      </c>
    </row>
    <row r="89" spans="2:10" ht="14.25">
      <c r="B89" s="24"/>
      <c r="C89" s="24"/>
      <c r="D89" s="25" t="s">
        <v>81</v>
      </c>
      <c r="E89" s="26"/>
      <c r="F89" s="26"/>
      <c r="G89" s="26"/>
      <c r="H89" s="26">
        <f t="shared" si="2"/>
        <v>0</v>
      </c>
      <c r="I89" s="26"/>
      <c r="J89" s="26">
        <f t="shared" si="3"/>
        <v>0</v>
      </c>
    </row>
    <row r="90" spans="2:10" ht="14.25">
      <c r="B90" s="24"/>
      <c r="C90" s="24"/>
      <c r="D90" s="25" t="s">
        <v>65</v>
      </c>
      <c r="E90" s="26"/>
      <c r="F90" s="26"/>
      <c r="G90" s="26"/>
      <c r="H90" s="26">
        <f t="shared" si="2"/>
        <v>0</v>
      </c>
      <c r="I90" s="26"/>
      <c r="J90" s="26">
        <f t="shared" si="3"/>
        <v>0</v>
      </c>
    </row>
    <row r="91" spans="2:10" ht="14.25">
      <c r="B91" s="24"/>
      <c r="C91" s="24"/>
      <c r="D91" s="25" t="s">
        <v>66</v>
      </c>
      <c r="E91" s="26"/>
      <c r="F91" s="26"/>
      <c r="G91" s="26"/>
      <c r="H91" s="26">
        <f t="shared" si="2"/>
        <v>0</v>
      </c>
      <c r="I91" s="26"/>
      <c r="J91" s="26">
        <f t="shared" si="3"/>
        <v>0</v>
      </c>
    </row>
    <row r="92" spans="2:10" ht="14.25">
      <c r="B92" s="24"/>
      <c r="C92" s="24"/>
      <c r="D92" s="25" t="s">
        <v>82</v>
      </c>
      <c r="E92" s="26"/>
      <c r="F92" s="26">
        <v>1149060</v>
      </c>
      <c r="G92" s="26"/>
      <c r="H92" s="26">
        <f t="shared" si="2"/>
        <v>1149060</v>
      </c>
      <c r="I92" s="26"/>
      <c r="J92" s="26">
        <f t="shared" si="3"/>
        <v>1149060</v>
      </c>
    </row>
    <row r="93" spans="2:10" ht="14.25">
      <c r="B93" s="24"/>
      <c r="C93" s="24"/>
      <c r="D93" s="25" t="s">
        <v>83</v>
      </c>
      <c r="E93" s="26"/>
      <c r="F93" s="26">
        <v>1043135</v>
      </c>
      <c r="G93" s="26">
        <v>13200</v>
      </c>
      <c r="H93" s="26">
        <f t="shared" si="2"/>
        <v>1056335</v>
      </c>
      <c r="I93" s="26"/>
      <c r="J93" s="26">
        <f t="shared" si="3"/>
        <v>1056335</v>
      </c>
    </row>
    <row r="94" spans="2:10" ht="14.25">
      <c r="B94" s="24"/>
      <c r="C94" s="24"/>
      <c r="D94" s="25" t="s">
        <v>84</v>
      </c>
      <c r="E94" s="26">
        <v>44000</v>
      </c>
      <c r="F94" s="26"/>
      <c r="G94" s="26"/>
      <c r="H94" s="26">
        <f t="shared" si="2"/>
        <v>44000</v>
      </c>
      <c r="I94" s="26"/>
      <c r="J94" s="26">
        <f t="shared" si="3"/>
        <v>44000</v>
      </c>
    </row>
    <row r="95" spans="2:10" ht="14.25">
      <c r="B95" s="24"/>
      <c r="C95" s="24"/>
      <c r="D95" s="25" t="s">
        <v>85</v>
      </c>
      <c r="E95" s="26"/>
      <c r="F95" s="26">
        <v>236800</v>
      </c>
      <c r="G95" s="26"/>
      <c r="H95" s="26">
        <f t="shared" si="2"/>
        <v>236800</v>
      </c>
      <c r="I95" s="26"/>
      <c r="J95" s="26">
        <f t="shared" si="3"/>
        <v>236800</v>
      </c>
    </row>
    <row r="96" spans="2:10" ht="14.25">
      <c r="B96" s="24"/>
      <c r="C96" s="24"/>
      <c r="D96" s="25" t="s">
        <v>86</v>
      </c>
      <c r="E96" s="26"/>
      <c r="F96" s="26">
        <v>12572878</v>
      </c>
      <c r="G96" s="26">
        <v>1900800</v>
      </c>
      <c r="H96" s="26">
        <f t="shared" si="2"/>
        <v>14473678</v>
      </c>
      <c r="I96" s="26"/>
      <c r="J96" s="26">
        <f t="shared" si="3"/>
        <v>14473678</v>
      </c>
    </row>
    <row r="97" spans="2:10" ht="14.25">
      <c r="B97" s="24"/>
      <c r="C97" s="24"/>
      <c r="D97" s="25" t="s">
        <v>87</v>
      </c>
      <c r="E97" s="26">
        <v>330</v>
      </c>
      <c r="F97" s="26">
        <v>91674</v>
      </c>
      <c r="G97" s="26">
        <v>9240</v>
      </c>
      <c r="H97" s="26">
        <f t="shared" si="2"/>
        <v>101244</v>
      </c>
      <c r="I97" s="26"/>
      <c r="J97" s="26">
        <f t="shared" si="3"/>
        <v>101244</v>
      </c>
    </row>
    <row r="98" spans="2:10" ht="14.25">
      <c r="B98" s="24"/>
      <c r="C98" s="24"/>
      <c r="D98" s="25" t="s">
        <v>68</v>
      </c>
      <c r="E98" s="26"/>
      <c r="F98" s="26">
        <v>867250</v>
      </c>
      <c r="G98" s="26"/>
      <c r="H98" s="26">
        <f t="shared" si="2"/>
        <v>867250</v>
      </c>
      <c r="I98" s="26"/>
      <c r="J98" s="26">
        <f t="shared" si="3"/>
        <v>867250</v>
      </c>
    </row>
    <row r="99" spans="2:10" ht="14.25">
      <c r="B99" s="24"/>
      <c r="C99" s="24"/>
      <c r="D99" s="25" t="s">
        <v>69</v>
      </c>
      <c r="E99" s="26"/>
      <c r="F99" s="26">
        <v>1242846</v>
      </c>
      <c r="G99" s="26"/>
      <c r="H99" s="26">
        <f t="shared" si="2"/>
        <v>1242846</v>
      </c>
      <c r="I99" s="26"/>
      <c r="J99" s="26">
        <f t="shared" si="3"/>
        <v>1242846</v>
      </c>
    </row>
    <row r="100" spans="2:10" ht="14.25">
      <c r="B100" s="24"/>
      <c r="C100" s="24"/>
      <c r="D100" s="25" t="s">
        <v>88</v>
      </c>
      <c r="E100" s="26"/>
      <c r="F100" s="26"/>
      <c r="G100" s="26"/>
      <c r="H100" s="26">
        <f t="shared" si="2"/>
        <v>0</v>
      </c>
      <c r="I100" s="26"/>
      <c r="J100" s="26">
        <f t="shared" si="3"/>
        <v>0</v>
      </c>
    </row>
    <row r="101" spans="2:10" ht="14.25">
      <c r="B101" s="24"/>
      <c r="C101" s="24"/>
      <c r="D101" s="25" t="s">
        <v>89</v>
      </c>
      <c r="E101" s="26"/>
      <c r="F101" s="26">
        <v>10436</v>
      </c>
      <c r="G101" s="26"/>
      <c r="H101" s="26">
        <f t="shared" si="2"/>
        <v>10436</v>
      </c>
      <c r="I101" s="26"/>
      <c r="J101" s="26">
        <f t="shared" si="3"/>
        <v>10436</v>
      </c>
    </row>
    <row r="102" spans="2:10" ht="14.25">
      <c r="B102" s="24"/>
      <c r="C102" s="24"/>
      <c r="D102" s="25" t="s">
        <v>90</v>
      </c>
      <c r="E102" s="26"/>
      <c r="F102" s="26">
        <v>332200</v>
      </c>
      <c r="G102" s="26"/>
      <c r="H102" s="26">
        <f t="shared" si="2"/>
        <v>332200</v>
      </c>
      <c r="I102" s="26"/>
      <c r="J102" s="26">
        <f t="shared" si="3"/>
        <v>332200</v>
      </c>
    </row>
    <row r="103" spans="2:10" ht="14.25">
      <c r="B103" s="24"/>
      <c r="C103" s="24"/>
      <c r="D103" s="25" t="s">
        <v>91</v>
      </c>
      <c r="E103" s="26"/>
      <c r="F103" s="26">
        <v>32400</v>
      </c>
      <c r="G103" s="26"/>
      <c r="H103" s="26">
        <f t="shared" si="2"/>
        <v>32400</v>
      </c>
      <c r="I103" s="26"/>
      <c r="J103" s="26">
        <f t="shared" si="3"/>
        <v>32400</v>
      </c>
    </row>
    <row r="104" spans="2:10" ht="14.25">
      <c r="B104" s="24"/>
      <c r="C104" s="24"/>
      <c r="D104" s="25" t="s">
        <v>92</v>
      </c>
      <c r="E104" s="26"/>
      <c r="F104" s="26">
        <v>30000</v>
      </c>
      <c r="G104" s="26"/>
      <c r="H104" s="26">
        <f t="shared" si="2"/>
        <v>30000</v>
      </c>
      <c r="I104" s="26"/>
      <c r="J104" s="26">
        <f t="shared" si="3"/>
        <v>30000</v>
      </c>
    </row>
    <row r="105" spans="2:10" ht="14.25">
      <c r="B105" s="24"/>
      <c r="C105" s="24"/>
      <c r="D105" s="25" t="s">
        <v>73</v>
      </c>
      <c r="E105" s="26"/>
      <c r="F105" s="26"/>
      <c r="G105" s="26"/>
      <c r="H105" s="26">
        <f t="shared" si="2"/>
        <v>0</v>
      </c>
      <c r="I105" s="26"/>
      <c r="J105" s="26">
        <f t="shared" si="3"/>
        <v>0</v>
      </c>
    </row>
    <row r="106" spans="2:10" ht="14.25">
      <c r="B106" s="24"/>
      <c r="C106" s="24"/>
      <c r="D106" s="25" t="s">
        <v>93</v>
      </c>
      <c r="E106" s="26"/>
      <c r="F106" s="26"/>
      <c r="G106" s="26"/>
      <c r="H106" s="26">
        <f t="shared" si="2"/>
        <v>0</v>
      </c>
      <c r="I106" s="26"/>
      <c r="J106" s="26">
        <f t="shared" si="3"/>
        <v>0</v>
      </c>
    </row>
    <row r="107" spans="2:10" ht="14.25">
      <c r="B107" s="24"/>
      <c r="C107" s="24"/>
      <c r="D107" s="25" t="s">
        <v>94</v>
      </c>
      <c r="E107" s="26"/>
      <c r="F107" s="26"/>
      <c r="G107" s="26"/>
      <c r="H107" s="26">
        <f t="shared" si="2"/>
        <v>0</v>
      </c>
      <c r="I107" s="26"/>
      <c r="J107" s="26">
        <f t="shared" si="3"/>
        <v>0</v>
      </c>
    </row>
    <row r="108" spans="2:10" ht="14.25">
      <c r="B108" s="24"/>
      <c r="C108" s="24"/>
      <c r="D108" s="25" t="s">
        <v>95</v>
      </c>
      <c r="E108" s="26"/>
      <c r="F108" s="26">
        <v>18389201</v>
      </c>
      <c r="G108" s="26">
        <v>-2236</v>
      </c>
      <c r="H108" s="26">
        <f t="shared" si="2"/>
        <v>18386965</v>
      </c>
      <c r="I108" s="26"/>
      <c r="J108" s="26">
        <f t="shared" si="3"/>
        <v>18386965</v>
      </c>
    </row>
    <row r="109" spans="2:10" ht="14.25">
      <c r="B109" s="24"/>
      <c r="C109" s="24"/>
      <c r="D109" s="25" t="s">
        <v>96</v>
      </c>
      <c r="E109" s="26"/>
      <c r="F109" s="26">
        <v>-6029767</v>
      </c>
      <c r="G109" s="26"/>
      <c r="H109" s="26">
        <f t="shared" si="2"/>
        <v>-6029767</v>
      </c>
      <c r="I109" s="26"/>
      <c r="J109" s="26">
        <f t="shared" si="3"/>
        <v>-6029767</v>
      </c>
    </row>
    <row r="110" spans="2:10" ht="14.25">
      <c r="B110" s="24"/>
      <c r="C110" s="24"/>
      <c r="D110" s="25" t="s">
        <v>97</v>
      </c>
      <c r="E110" s="26"/>
      <c r="F110" s="26"/>
      <c r="G110" s="26"/>
      <c r="H110" s="26">
        <f t="shared" si="2"/>
        <v>0</v>
      </c>
      <c r="I110" s="26"/>
      <c r="J110" s="26">
        <f t="shared" si="3"/>
        <v>0</v>
      </c>
    </row>
    <row r="111" spans="2:10" ht="14.25">
      <c r="B111" s="24"/>
      <c r="C111" s="24"/>
      <c r="D111" s="25" t="s">
        <v>98</v>
      </c>
      <c r="E111" s="26"/>
      <c r="F111" s="26"/>
      <c r="G111" s="26"/>
      <c r="H111" s="26">
        <f t="shared" si="2"/>
        <v>0</v>
      </c>
      <c r="I111" s="26"/>
      <c r="J111" s="26">
        <f t="shared" si="3"/>
        <v>0</v>
      </c>
    </row>
    <row r="112" spans="2:10" ht="14.25">
      <c r="B112" s="24"/>
      <c r="C112" s="24"/>
      <c r="D112" s="25" t="s">
        <v>99</v>
      </c>
      <c r="E112" s="26"/>
      <c r="F112" s="26"/>
      <c r="G112" s="26"/>
      <c r="H112" s="26">
        <f t="shared" si="2"/>
        <v>0</v>
      </c>
      <c r="I112" s="26"/>
      <c r="J112" s="26">
        <f t="shared" si="3"/>
        <v>0</v>
      </c>
    </row>
    <row r="113" spans="2:10" ht="14.25">
      <c r="B113" s="24"/>
      <c r="C113" s="27"/>
      <c r="D113" s="28" t="s">
        <v>100</v>
      </c>
      <c r="E113" s="29">
        <f>+E56+E65+E83+E107+E108+E109+E110+E111+E112</f>
        <v>74330</v>
      </c>
      <c r="F113" s="29">
        <f>+F56+F65+F83+F107+F108+F109+F110+F111+F112</f>
        <v>151855889</v>
      </c>
      <c r="G113" s="29">
        <f>+G56+G65+G83+G107+G108+G109+G110+G111+G112</f>
        <v>21847329</v>
      </c>
      <c r="H113" s="29">
        <f t="shared" si="2"/>
        <v>173777548</v>
      </c>
      <c r="I113" s="29">
        <f>+I56+I65+I83+I107+I108+I109+I110+I111+I112</f>
        <v>0</v>
      </c>
      <c r="J113" s="29">
        <f t="shared" si="3"/>
        <v>173777548</v>
      </c>
    </row>
    <row r="114" spans="2:10" ht="14.25">
      <c r="B114" s="27"/>
      <c r="C114" s="30" t="s">
        <v>101</v>
      </c>
      <c r="D114" s="31"/>
      <c r="E114" s="32">
        <f xml:space="preserve"> +E55 - E113</f>
        <v>725670</v>
      </c>
      <c r="F114" s="32">
        <f xml:space="preserve"> +F55 - F113</f>
        <v>1736197</v>
      </c>
      <c r="G114" s="32">
        <f xml:space="preserve"> +G55 - G113</f>
        <v>-1796060</v>
      </c>
      <c r="H114" s="32">
        <f t="shared" si="2"/>
        <v>665807</v>
      </c>
      <c r="I114" s="32">
        <f xml:space="preserve"> +I55 - I113</f>
        <v>0</v>
      </c>
      <c r="J114" s="32">
        <f>J55-J113</f>
        <v>665807</v>
      </c>
    </row>
    <row r="115" spans="2:10" ht="14.25">
      <c r="B115" s="21" t="s">
        <v>102</v>
      </c>
      <c r="C115" s="21" t="s">
        <v>13</v>
      </c>
      <c r="D115" s="25" t="s">
        <v>103</v>
      </c>
      <c r="E115" s="26"/>
      <c r="F115" s="26"/>
      <c r="G115" s="26"/>
      <c r="H115" s="26">
        <f t="shared" si="2"/>
        <v>0</v>
      </c>
      <c r="I115" s="26"/>
      <c r="J115" s="26">
        <f t="shared" si="3"/>
        <v>0</v>
      </c>
    </row>
    <row r="116" spans="2:10" ht="14.25">
      <c r="B116" s="24"/>
      <c r="C116" s="24"/>
      <c r="D116" s="25" t="s">
        <v>104</v>
      </c>
      <c r="E116" s="26"/>
      <c r="F116" s="26">
        <v>116</v>
      </c>
      <c r="G116" s="26">
        <v>21</v>
      </c>
      <c r="H116" s="26">
        <f t="shared" si="2"/>
        <v>137</v>
      </c>
      <c r="I116" s="26"/>
      <c r="J116" s="26">
        <f t="shared" si="3"/>
        <v>137</v>
      </c>
    </row>
    <row r="117" spans="2:10" ht="14.25">
      <c r="B117" s="24"/>
      <c r="C117" s="24"/>
      <c r="D117" s="25" t="s">
        <v>105</v>
      </c>
      <c r="E117" s="26"/>
      <c r="F117" s="26"/>
      <c r="G117" s="26"/>
      <c r="H117" s="26">
        <f t="shared" si="2"/>
        <v>0</v>
      </c>
      <c r="I117" s="26"/>
      <c r="J117" s="26">
        <f t="shared" si="3"/>
        <v>0</v>
      </c>
    </row>
    <row r="118" spans="2:10" ht="14.25">
      <c r="B118" s="24"/>
      <c r="C118" s="24"/>
      <c r="D118" s="25" t="s">
        <v>106</v>
      </c>
      <c r="E118" s="26"/>
      <c r="F118" s="26"/>
      <c r="G118" s="26"/>
      <c r="H118" s="26">
        <f t="shared" si="2"/>
        <v>0</v>
      </c>
      <c r="I118" s="26"/>
      <c r="J118" s="26">
        <f t="shared" si="3"/>
        <v>0</v>
      </c>
    </row>
    <row r="119" spans="2:10" ht="14.25">
      <c r="B119" s="24"/>
      <c r="C119" s="24"/>
      <c r="D119" s="25" t="s">
        <v>107</v>
      </c>
      <c r="E119" s="26">
        <f>+E120+E121+E122</f>
        <v>0</v>
      </c>
      <c r="F119" s="26">
        <f>+F120+F121+F122</f>
        <v>3241125</v>
      </c>
      <c r="G119" s="26">
        <f>+G120+G121+G122</f>
        <v>4800</v>
      </c>
      <c r="H119" s="26">
        <f t="shared" si="2"/>
        <v>3245925</v>
      </c>
      <c r="I119" s="26">
        <f>+I120+I121+I122</f>
        <v>0</v>
      </c>
      <c r="J119" s="26">
        <f t="shared" si="3"/>
        <v>3245925</v>
      </c>
    </row>
    <row r="120" spans="2:10" ht="14.25">
      <c r="B120" s="24"/>
      <c r="C120" s="24"/>
      <c r="D120" s="25" t="s">
        <v>108</v>
      </c>
      <c r="E120" s="26"/>
      <c r="F120" s="26">
        <v>147000</v>
      </c>
      <c r="G120" s="26"/>
      <c r="H120" s="26">
        <f t="shared" si="2"/>
        <v>147000</v>
      </c>
      <c r="I120" s="26"/>
      <c r="J120" s="26">
        <f t="shared" si="3"/>
        <v>147000</v>
      </c>
    </row>
    <row r="121" spans="2:10" ht="14.25">
      <c r="B121" s="24"/>
      <c r="C121" s="24"/>
      <c r="D121" s="25" t="s">
        <v>109</v>
      </c>
      <c r="E121" s="26"/>
      <c r="F121" s="26">
        <v>586200</v>
      </c>
      <c r="G121" s="26"/>
      <c r="H121" s="26">
        <f t="shared" si="2"/>
        <v>586200</v>
      </c>
      <c r="I121" s="26"/>
      <c r="J121" s="26">
        <f t="shared" si="3"/>
        <v>586200</v>
      </c>
    </row>
    <row r="122" spans="2:10" ht="14.25">
      <c r="B122" s="24"/>
      <c r="C122" s="24"/>
      <c r="D122" s="25" t="s">
        <v>110</v>
      </c>
      <c r="E122" s="26"/>
      <c r="F122" s="26">
        <v>2507925</v>
      </c>
      <c r="G122" s="26">
        <v>4800</v>
      </c>
      <c r="H122" s="26">
        <f t="shared" si="2"/>
        <v>2512725</v>
      </c>
      <c r="I122" s="26"/>
      <c r="J122" s="26">
        <f t="shared" si="3"/>
        <v>2512725</v>
      </c>
    </row>
    <row r="123" spans="2:10" ht="14.25">
      <c r="B123" s="24"/>
      <c r="C123" s="27"/>
      <c r="D123" s="28" t="s">
        <v>111</v>
      </c>
      <c r="E123" s="29">
        <f>+E115+E116+E117+E118+E119</f>
        <v>0</v>
      </c>
      <c r="F123" s="29">
        <f>+F115+F116+F117+F118+F119</f>
        <v>3241241</v>
      </c>
      <c r="G123" s="29">
        <f>+G115+G116+G117+G118+G119</f>
        <v>4821</v>
      </c>
      <c r="H123" s="29">
        <f t="shared" si="2"/>
        <v>3246062</v>
      </c>
      <c r="I123" s="29">
        <f>+I115+I116+I117+I118+I119</f>
        <v>0</v>
      </c>
      <c r="J123" s="29">
        <f t="shared" si="3"/>
        <v>3246062</v>
      </c>
    </row>
    <row r="124" spans="2:10" ht="14.25">
      <c r="B124" s="24"/>
      <c r="C124" s="21" t="s">
        <v>47</v>
      </c>
      <c r="D124" s="25" t="s">
        <v>112</v>
      </c>
      <c r="E124" s="26"/>
      <c r="F124" s="26">
        <v>1287246</v>
      </c>
      <c r="G124" s="26"/>
      <c r="H124" s="26">
        <f t="shared" si="2"/>
        <v>1287246</v>
      </c>
      <c r="I124" s="26"/>
      <c r="J124" s="26">
        <f t="shared" si="3"/>
        <v>1287246</v>
      </c>
    </row>
    <row r="125" spans="2:10" ht="14.25">
      <c r="B125" s="24"/>
      <c r="C125" s="24"/>
      <c r="D125" s="25" t="s">
        <v>113</v>
      </c>
      <c r="E125" s="26"/>
      <c r="F125" s="26"/>
      <c r="G125" s="26"/>
      <c r="H125" s="26">
        <f t="shared" si="2"/>
        <v>0</v>
      </c>
      <c r="I125" s="26"/>
      <c r="J125" s="26">
        <f t="shared" si="3"/>
        <v>0</v>
      </c>
    </row>
    <row r="126" spans="2:10" ht="14.25">
      <c r="B126" s="24"/>
      <c r="C126" s="24"/>
      <c r="D126" s="25" t="s">
        <v>114</v>
      </c>
      <c r="E126" s="26"/>
      <c r="F126" s="26"/>
      <c r="G126" s="26"/>
      <c r="H126" s="26">
        <f t="shared" si="2"/>
        <v>0</v>
      </c>
      <c r="I126" s="26"/>
      <c r="J126" s="26">
        <f t="shared" si="3"/>
        <v>0</v>
      </c>
    </row>
    <row r="127" spans="2:10" ht="14.25">
      <c r="B127" s="24"/>
      <c r="C127" s="24"/>
      <c r="D127" s="25" t="s">
        <v>115</v>
      </c>
      <c r="E127" s="26">
        <f>+E128+E129</f>
        <v>0</v>
      </c>
      <c r="F127" s="26">
        <f>+F128+F129</f>
        <v>0</v>
      </c>
      <c r="G127" s="26">
        <f>+G128+G129</f>
        <v>0</v>
      </c>
      <c r="H127" s="26">
        <f t="shared" si="2"/>
        <v>0</v>
      </c>
      <c r="I127" s="26">
        <f>+I128+I129</f>
        <v>0</v>
      </c>
      <c r="J127" s="26">
        <f t="shared" si="3"/>
        <v>0</v>
      </c>
    </row>
    <row r="128" spans="2:10" ht="14.25">
      <c r="B128" s="24"/>
      <c r="C128" s="24"/>
      <c r="D128" s="25" t="s">
        <v>116</v>
      </c>
      <c r="E128" s="26"/>
      <c r="F128" s="26"/>
      <c r="G128" s="26"/>
      <c r="H128" s="26">
        <f t="shared" si="2"/>
        <v>0</v>
      </c>
      <c r="I128" s="26"/>
      <c r="J128" s="26">
        <f t="shared" si="3"/>
        <v>0</v>
      </c>
    </row>
    <row r="129" spans="2:10" ht="14.25">
      <c r="B129" s="24"/>
      <c r="C129" s="24"/>
      <c r="D129" s="25" t="s">
        <v>117</v>
      </c>
      <c r="E129" s="26"/>
      <c r="F129" s="26"/>
      <c r="G129" s="26"/>
      <c r="H129" s="26">
        <f t="shared" si="2"/>
        <v>0</v>
      </c>
      <c r="I129" s="26"/>
      <c r="J129" s="26">
        <f t="shared" si="3"/>
        <v>0</v>
      </c>
    </row>
    <row r="130" spans="2:10" ht="14.25">
      <c r="B130" s="24"/>
      <c r="C130" s="27"/>
      <c r="D130" s="28" t="s">
        <v>118</v>
      </c>
      <c r="E130" s="29">
        <f>+E124+E125+E126+E127</f>
        <v>0</v>
      </c>
      <c r="F130" s="29">
        <f>+F124+F125+F126+F127</f>
        <v>1287246</v>
      </c>
      <c r="G130" s="29">
        <f>+G124+G125+G126+G127</f>
        <v>0</v>
      </c>
      <c r="H130" s="29">
        <f t="shared" si="2"/>
        <v>1287246</v>
      </c>
      <c r="I130" s="29">
        <f>+I124+I125+I126+I127</f>
        <v>0</v>
      </c>
      <c r="J130" s="29">
        <f t="shared" si="3"/>
        <v>1287246</v>
      </c>
    </row>
    <row r="131" spans="2:10" ht="14.25">
      <c r="B131" s="27"/>
      <c r="C131" s="30" t="s">
        <v>119</v>
      </c>
      <c r="D131" s="33"/>
      <c r="E131" s="34">
        <f xml:space="preserve"> +E123 - E130</f>
        <v>0</v>
      </c>
      <c r="F131" s="34">
        <f xml:space="preserve"> +F123 - F130</f>
        <v>1953995</v>
      </c>
      <c r="G131" s="34">
        <f xml:space="preserve"> +G123 - G130</f>
        <v>4821</v>
      </c>
      <c r="H131" s="34">
        <f t="shared" si="2"/>
        <v>1958816</v>
      </c>
      <c r="I131" s="34">
        <f xml:space="preserve"> +I123 - I130</f>
        <v>0</v>
      </c>
      <c r="J131" s="34">
        <f>J123-J130</f>
        <v>1958816</v>
      </c>
    </row>
    <row r="132" spans="2:10" ht="14.25">
      <c r="B132" s="30" t="s">
        <v>120</v>
      </c>
      <c r="C132" s="35"/>
      <c r="D132" s="31"/>
      <c r="E132" s="32">
        <f xml:space="preserve"> +E114 +E131</f>
        <v>725670</v>
      </c>
      <c r="F132" s="32">
        <f xml:space="preserve"> +F114 +F131</f>
        <v>3690192</v>
      </c>
      <c r="G132" s="32">
        <f xml:space="preserve"> +G114 +G131</f>
        <v>-1791239</v>
      </c>
      <c r="H132" s="32">
        <f t="shared" si="2"/>
        <v>2624623</v>
      </c>
      <c r="I132" s="32">
        <f xml:space="preserve"> +I114 +I131</f>
        <v>0</v>
      </c>
      <c r="J132" s="32">
        <f>J114+J131</f>
        <v>2624623</v>
      </c>
    </row>
  </sheetData>
  <mergeCells count="13">
    <mergeCell ref="B7:B114"/>
    <mergeCell ref="C7:C55"/>
    <mergeCell ref="C56:C113"/>
    <mergeCell ref="B115:B131"/>
    <mergeCell ref="C115:C123"/>
    <mergeCell ref="C124:C130"/>
    <mergeCell ref="B2:J2"/>
    <mergeCell ref="B3:J3"/>
    <mergeCell ref="B5:D6"/>
    <mergeCell ref="E5:G5"/>
    <mergeCell ref="H5:H6"/>
    <mergeCell ref="I5:I6"/>
    <mergeCell ref="J5:J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32"/>
  <sheetViews>
    <sheetView showGridLines="0" tabSelected="1" workbookViewId="0"/>
  </sheetViews>
  <sheetFormatPr defaultRowHeight="13.5"/>
  <cols>
    <col min="1" max="3" width="2.875" customWidth="1"/>
    <col min="4" max="4" width="44.375" customWidth="1"/>
    <col min="5" max="9" width="20.75" customWidth="1"/>
  </cols>
  <sheetData>
    <row r="1" spans="2:9" ht="21">
      <c r="B1" s="1"/>
      <c r="C1" s="1"/>
      <c r="D1" s="1"/>
      <c r="E1" s="1"/>
      <c r="F1" s="1"/>
      <c r="G1" s="2"/>
      <c r="H1" s="3"/>
      <c r="I1" s="4" t="s">
        <v>0</v>
      </c>
    </row>
    <row r="2" spans="2:9" ht="21">
      <c r="B2" s="5" t="s">
        <v>121</v>
      </c>
      <c r="C2" s="5"/>
      <c r="D2" s="5"/>
      <c r="E2" s="5"/>
      <c r="F2" s="5"/>
      <c r="G2" s="5"/>
      <c r="H2" s="5"/>
      <c r="I2" s="5"/>
    </row>
    <row r="3" spans="2:9" ht="21">
      <c r="B3" s="6" t="s">
        <v>122</v>
      </c>
      <c r="C3" s="6"/>
      <c r="D3" s="6"/>
      <c r="E3" s="6"/>
      <c r="F3" s="6"/>
      <c r="G3" s="6"/>
      <c r="H3" s="6"/>
      <c r="I3" s="6"/>
    </row>
    <row r="4" spans="2:9" ht="15.75">
      <c r="B4" s="7"/>
      <c r="C4" s="7"/>
      <c r="D4" s="7"/>
      <c r="E4" s="7"/>
      <c r="F4" s="7"/>
      <c r="G4" s="8"/>
      <c r="H4" s="8"/>
      <c r="I4" s="7" t="s">
        <v>123</v>
      </c>
    </row>
    <row r="5" spans="2:9" ht="14.25">
      <c r="B5" s="9" t="s">
        <v>4</v>
      </c>
      <c r="C5" s="10"/>
      <c r="D5" s="11"/>
      <c r="E5" s="12" t="s">
        <v>5</v>
      </c>
      <c r="F5" s="13"/>
      <c r="G5" s="14" t="s">
        <v>6</v>
      </c>
      <c r="H5" s="14" t="s">
        <v>7</v>
      </c>
      <c r="I5" s="14" t="s">
        <v>8</v>
      </c>
    </row>
    <row r="6" spans="2:9" ht="71.25">
      <c r="B6" s="15"/>
      <c r="C6" s="16"/>
      <c r="D6" s="17"/>
      <c r="E6" s="18" t="s">
        <v>124</v>
      </c>
      <c r="F6" s="19" t="s">
        <v>125</v>
      </c>
      <c r="G6" s="20"/>
      <c r="H6" s="20"/>
      <c r="I6" s="20"/>
    </row>
    <row r="7" spans="2:9" ht="14.25">
      <c r="B7" s="21" t="s">
        <v>12</v>
      </c>
      <c r="C7" s="21" t="s">
        <v>13</v>
      </c>
      <c r="D7" s="22" t="s">
        <v>14</v>
      </c>
      <c r="E7" s="23">
        <f>+E8+E15+E22+E32+E36</f>
        <v>42388530</v>
      </c>
      <c r="F7" s="23">
        <f>+F8+F15+F22+F32+F36</f>
        <v>0</v>
      </c>
      <c r="G7" s="23">
        <f>+E7+F7</f>
        <v>42388530</v>
      </c>
      <c r="H7" s="23">
        <f>+H8+H15+H22+H32+H36</f>
        <v>0</v>
      </c>
      <c r="I7" s="23">
        <f>G7-ABS(H7)</f>
        <v>42388530</v>
      </c>
    </row>
    <row r="8" spans="2:9" ht="14.25">
      <c r="B8" s="24"/>
      <c r="C8" s="24"/>
      <c r="D8" s="25" t="s">
        <v>15</v>
      </c>
      <c r="E8" s="26">
        <f>+E9+E10+E11+E12+E13+E14</f>
        <v>0</v>
      </c>
      <c r="F8" s="26">
        <f>+F9+F10+F11+F12+F13+F14</f>
        <v>0</v>
      </c>
      <c r="G8" s="26">
        <f t="shared" ref="G8:G71" si="0">+E8+F8</f>
        <v>0</v>
      </c>
      <c r="H8" s="26">
        <f>+H9+H10+H11+H12+H13+H14</f>
        <v>0</v>
      </c>
      <c r="I8" s="26">
        <f t="shared" ref="I8:I71" si="1">G8-ABS(H8)</f>
        <v>0</v>
      </c>
    </row>
    <row r="9" spans="2:9" ht="14.25">
      <c r="B9" s="24"/>
      <c r="C9" s="24"/>
      <c r="D9" s="25" t="s">
        <v>16</v>
      </c>
      <c r="E9" s="26"/>
      <c r="F9" s="26"/>
      <c r="G9" s="26">
        <f t="shared" si="0"/>
        <v>0</v>
      </c>
      <c r="H9" s="26"/>
      <c r="I9" s="26">
        <f t="shared" si="1"/>
        <v>0</v>
      </c>
    </row>
    <row r="10" spans="2:9" ht="14.25">
      <c r="B10" s="24"/>
      <c r="C10" s="24"/>
      <c r="D10" s="25" t="s">
        <v>17</v>
      </c>
      <c r="E10" s="26"/>
      <c r="F10" s="26"/>
      <c r="G10" s="26">
        <f t="shared" si="0"/>
        <v>0</v>
      </c>
      <c r="H10" s="26"/>
      <c r="I10" s="26">
        <f t="shared" si="1"/>
        <v>0</v>
      </c>
    </row>
    <row r="11" spans="2:9" ht="14.25">
      <c r="B11" s="24"/>
      <c r="C11" s="24"/>
      <c r="D11" s="25" t="s">
        <v>18</v>
      </c>
      <c r="E11" s="26"/>
      <c r="F11" s="26"/>
      <c r="G11" s="26">
        <f t="shared" si="0"/>
        <v>0</v>
      </c>
      <c r="H11" s="26"/>
      <c r="I11" s="26">
        <f t="shared" si="1"/>
        <v>0</v>
      </c>
    </row>
    <row r="12" spans="2:9" ht="14.25">
      <c r="B12" s="24"/>
      <c r="C12" s="24"/>
      <c r="D12" s="25" t="s">
        <v>19</v>
      </c>
      <c r="E12" s="26"/>
      <c r="F12" s="26"/>
      <c r="G12" s="26">
        <f t="shared" si="0"/>
        <v>0</v>
      </c>
      <c r="H12" s="26"/>
      <c r="I12" s="26">
        <f t="shared" si="1"/>
        <v>0</v>
      </c>
    </row>
    <row r="13" spans="2:9" ht="14.25">
      <c r="B13" s="24"/>
      <c r="C13" s="24"/>
      <c r="D13" s="25" t="s">
        <v>20</v>
      </c>
      <c r="E13" s="26"/>
      <c r="F13" s="26"/>
      <c r="G13" s="26">
        <f t="shared" si="0"/>
        <v>0</v>
      </c>
      <c r="H13" s="26"/>
      <c r="I13" s="26">
        <f t="shared" si="1"/>
        <v>0</v>
      </c>
    </row>
    <row r="14" spans="2:9" ht="14.25">
      <c r="B14" s="24"/>
      <c r="C14" s="24"/>
      <c r="D14" s="25" t="s">
        <v>21</v>
      </c>
      <c r="E14" s="26"/>
      <c r="F14" s="26"/>
      <c r="G14" s="26">
        <f t="shared" si="0"/>
        <v>0</v>
      </c>
      <c r="H14" s="26"/>
      <c r="I14" s="26">
        <f t="shared" si="1"/>
        <v>0</v>
      </c>
    </row>
    <row r="15" spans="2:9" ht="14.25">
      <c r="B15" s="24"/>
      <c r="C15" s="24"/>
      <c r="D15" s="25" t="s">
        <v>22</v>
      </c>
      <c r="E15" s="26">
        <f>+E16+E17+E18+E19+E20+E21</f>
        <v>40860080</v>
      </c>
      <c r="F15" s="26">
        <f>+F16+F17+F18+F19+F20+F21</f>
        <v>0</v>
      </c>
      <c r="G15" s="26">
        <f t="shared" si="0"/>
        <v>40860080</v>
      </c>
      <c r="H15" s="26">
        <f>+H16+H17+H18+H19+H20+H21</f>
        <v>0</v>
      </c>
      <c r="I15" s="26">
        <f t="shared" si="1"/>
        <v>40860080</v>
      </c>
    </row>
    <row r="16" spans="2:9" ht="14.25">
      <c r="B16" s="24"/>
      <c r="C16" s="24"/>
      <c r="D16" s="25" t="s">
        <v>16</v>
      </c>
      <c r="E16" s="26">
        <v>35536342</v>
      </c>
      <c r="F16" s="26"/>
      <c r="G16" s="26">
        <f t="shared" si="0"/>
        <v>35536342</v>
      </c>
      <c r="H16" s="26"/>
      <c r="I16" s="26">
        <f t="shared" si="1"/>
        <v>35536342</v>
      </c>
    </row>
    <row r="17" spans="2:9" ht="14.25">
      <c r="B17" s="24"/>
      <c r="C17" s="24"/>
      <c r="D17" s="25" t="s">
        <v>17</v>
      </c>
      <c r="E17" s="26">
        <v>575982</v>
      </c>
      <c r="F17" s="26"/>
      <c r="G17" s="26">
        <f t="shared" si="0"/>
        <v>575982</v>
      </c>
      <c r="H17" s="26"/>
      <c r="I17" s="26">
        <f t="shared" si="1"/>
        <v>575982</v>
      </c>
    </row>
    <row r="18" spans="2:9" ht="14.25">
      <c r="B18" s="24"/>
      <c r="C18" s="24"/>
      <c r="D18" s="25" t="s">
        <v>18</v>
      </c>
      <c r="E18" s="26">
        <v>881163</v>
      </c>
      <c r="F18" s="26"/>
      <c r="G18" s="26">
        <f t="shared" si="0"/>
        <v>881163</v>
      </c>
      <c r="H18" s="26"/>
      <c r="I18" s="26">
        <f t="shared" si="1"/>
        <v>881163</v>
      </c>
    </row>
    <row r="19" spans="2:9" ht="14.25">
      <c r="B19" s="24"/>
      <c r="C19" s="24"/>
      <c r="D19" s="25" t="s">
        <v>19</v>
      </c>
      <c r="E19" s="26">
        <v>3802595</v>
      </c>
      <c r="F19" s="26"/>
      <c r="G19" s="26">
        <f t="shared" si="0"/>
        <v>3802595</v>
      </c>
      <c r="H19" s="26"/>
      <c r="I19" s="26">
        <f t="shared" si="1"/>
        <v>3802595</v>
      </c>
    </row>
    <row r="20" spans="2:9" ht="14.25">
      <c r="B20" s="24"/>
      <c r="C20" s="24"/>
      <c r="D20" s="25" t="s">
        <v>20</v>
      </c>
      <c r="E20" s="26">
        <v>19154</v>
      </c>
      <c r="F20" s="26"/>
      <c r="G20" s="26">
        <f t="shared" si="0"/>
        <v>19154</v>
      </c>
      <c r="H20" s="26"/>
      <c r="I20" s="26">
        <f t="shared" si="1"/>
        <v>19154</v>
      </c>
    </row>
    <row r="21" spans="2:9" ht="14.25">
      <c r="B21" s="24"/>
      <c r="C21" s="24"/>
      <c r="D21" s="25" t="s">
        <v>21</v>
      </c>
      <c r="E21" s="26">
        <v>44844</v>
      </c>
      <c r="F21" s="26"/>
      <c r="G21" s="26">
        <f t="shared" si="0"/>
        <v>44844</v>
      </c>
      <c r="H21" s="26"/>
      <c r="I21" s="26">
        <f t="shared" si="1"/>
        <v>44844</v>
      </c>
    </row>
    <row r="22" spans="2:9" ht="14.25">
      <c r="B22" s="24"/>
      <c r="C22" s="24"/>
      <c r="D22" s="25" t="s">
        <v>23</v>
      </c>
      <c r="E22" s="26">
        <f>+E23+E24+E25+E26+E27+E28+E29+E30+E31</f>
        <v>1528450</v>
      </c>
      <c r="F22" s="26">
        <f>+F23+F24+F25+F26+F27+F28+F29+F30+F31</f>
        <v>0</v>
      </c>
      <c r="G22" s="26">
        <f t="shared" si="0"/>
        <v>1528450</v>
      </c>
      <c r="H22" s="26">
        <f>+H23+H24+H25+H26+H27+H28+H29+H30+H31</f>
        <v>0</v>
      </c>
      <c r="I22" s="26">
        <f t="shared" si="1"/>
        <v>1528450</v>
      </c>
    </row>
    <row r="23" spans="2:9" ht="14.25">
      <c r="B23" s="24"/>
      <c r="C23" s="24"/>
      <c r="D23" s="25" t="s">
        <v>24</v>
      </c>
      <c r="E23" s="26"/>
      <c r="F23" s="26"/>
      <c r="G23" s="26">
        <f t="shared" si="0"/>
        <v>0</v>
      </c>
      <c r="H23" s="26"/>
      <c r="I23" s="26">
        <f t="shared" si="1"/>
        <v>0</v>
      </c>
    </row>
    <row r="24" spans="2:9" ht="14.25">
      <c r="B24" s="24"/>
      <c r="C24" s="24"/>
      <c r="D24" s="25" t="s">
        <v>25</v>
      </c>
      <c r="E24" s="26"/>
      <c r="F24" s="26"/>
      <c r="G24" s="26">
        <f t="shared" si="0"/>
        <v>0</v>
      </c>
      <c r="H24" s="26"/>
      <c r="I24" s="26">
        <f t="shared" si="1"/>
        <v>0</v>
      </c>
    </row>
    <row r="25" spans="2:9" ht="14.25">
      <c r="B25" s="24"/>
      <c r="C25" s="24"/>
      <c r="D25" s="25" t="s">
        <v>26</v>
      </c>
      <c r="E25" s="26"/>
      <c r="F25" s="26"/>
      <c r="G25" s="26">
        <f t="shared" si="0"/>
        <v>0</v>
      </c>
      <c r="H25" s="26"/>
      <c r="I25" s="26">
        <f t="shared" si="1"/>
        <v>0</v>
      </c>
    </row>
    <row r="26" spans="2:9" ht="14.25">
      <c r="B26" s="24"/>
      <c r="C26" s="24"/>
      <c r="D26" s="25" t="s">
        <v>27</v>
      </c>
      <c r="E26" s="26">
        <v>1528450</v>
      </c>
      <c r="F26" s="26"/>
      <c r="G26" s="26">
        <f t="shared" si="0"/>
        <v>1528450</v>
      </c>
      <c r="H26" s="26"/>
      <c r="I26" s="26">
        <f t="shared" si="1"/>
        <v>1528450</v>
      </c>
    </row>
    <row r="27" spans="2:9" ht="14.25">
      <c r="B27" s="24"/>
      <c r="C27" s="24"/>
      <c r="D27" s="25" t="s">
        <v>28</v>
      </c>
      <c r="E27" s="26"/>
      <c r="F27" s="26"/>
      <c r="G27" s="26">
        <f t="shared" si="0"/>
        <v>0</v>
      </c>
      <c r="H27" s="26"/>
      <c r="I27" s="26">
        <f t="shared" si="1"/>
        <v>0</v>
      </c>
    </row>
    <row r="28" spans="2:9" ht="14.25">
      <c r="B28" s="24"/>
      <c r="C28" s="24"/>
      <c r="D28" s="25" t="s">
        <v>29</v>
      </c>
      <c r="E28" s="26"/>
      <c r="F28" s="26"/>
      <c r="G28" s="26">
        <f t="shared" si="0"/>
        <v>0</v>
      </c>
      <c r="H28" s="26"/>
      <c r="I28" s="26">
        <f t="shared" si="1"/>
        <v>0</v>
      </c>
    </row>
    <row r="29" spans="2:9" ht="14.25">
      <c r="B29" s="24"/>
      <c r="C29" s="24"/>
      <c r="D29" s="25" t="s">
        <v>30</v>
      </c>
      <c r="E29" s="26"/>
      <c r="F29" s="26"/>
      <c r="G29" s="26">
        <f t="shared" si="0"/>
        <v>0</v>
      </c>
      <c r="H29" s="26"/>
      <c r="I29" s="26">
        <f t="shared" si="1"/>
        <v>0</v>
      </c>
    </row>
    <row r="30" spans="2:9" ht="14.25">
      <c r="B30" s="24"/>
      <c r="C30" s="24"/>
      <c r="D30" s="25" t="s">
        <v>31</v>
      </c>
      <c r="E30" s="26"/>
      <c r="F30" s="26"/>
      <c r="G30" s="26">
        <f t="shared" si="0"/>
        <v>0</v>
      </c>
      <c r="H30" s="26"/>
      <c r="I30" s="26">
        <f t="shared" si="1"/>
        <v>0</v>
      </c>
    </row>
    <row r="31" spans="2:9" ht="14.25">
      <c r="B31" s="24"/>
      <c r="C31" s="24"/>
      <c r="D31" s="25" t="s">
        <v>32</v>
      </c>
      <c r="E31" s="26"/>
      <c r="F31" s="26"/>
      <c r="G31" s="26">
        <f t="shared" si="0"/>
        <v>0</v>
      </c>
      <c r="H31" s="26"/>
      <c r="I31" s="26">
        <f t="shared" si="1"/>
        <v>0</v>
      </c>
    </row>
    <row r="32" spans="2:9" ht="14.25">
      <c r="B32" s="24"/>
      <c r="C32" s="24"/>
      <c r="D32" s="25" t="s">
        <v>33</v>
      </c>
      <c r="E32" s="26">
        <f>+E33+E34+E35</f>
        <v>0</v>
      </c>
      <c r="F32" s="26">
        <f>+F33+F34+F35</f>
        <v>0</v>
      </c>
      <c r="G32" s="26">
        <f t="shared" si="0"/>
        <v>0</v>
      </c>
      <c r="H32" s="26">
        <f>+H33+H34+H35</f>
        <v>0</v>
      </c>
      <c r="I32" s="26">
        <f t="shared" si="1"/>
        <v>0</v>
      </c>
    </row>
    <row r="33" spans="2:9" ht="14.25">
      <c r="B33" s="24"/>
      <c r="C33" s="24"/>
      <c r="D33" s="25" t="s">
        <v>34</v>
      </c>
      <c r="E33" s="26"/>
      <c r="F33" s="26"/>
      <c r="G33" s="26">
        <f t="shared" si="0"/>
        <v>0</v>
      </c>
      <c r="H33" s="26"/>
      <c r="I33" s="26">
        <f t="shared" si="1"/>
        <v>0</v>
      </c>
    </row>
    <row r="34" spans="2:9" ht="14.25">
      <c r="B34" s="24"/>
      <c r="C34" s="24"/>
      <c r="D34" s="25" t="s">
        <v>35</v>
      </c>
      <c r="E34" s="26"/>
      <c r="F34" s="26"/>
      <c r="G34" s="26">
        <f t="shared" si="0"/>
        <v>0</v>
      </c>
      <c r="H34" s="26"/>
      <c r="I34" s="26">
        <f t="shared" si="1"/>
        <v>0</v>
      </c>
    </row>
    <row r="35" spans="2:9" ht="14.25">
      <c r="B35" s="24"/>
      <c r="C35" s="24"/>
      <c r="D35" s="25" t="s">
        <v>36</v>
      </c>
      <c r="E35" s="26"/>
      <c r="F35" s="26"/>
      <c r="G35" s="26">
        <f t="shared" si="0"/>
        <v>0</v>
      </c>
      <c r="H35" s="26"/>
      <c r="I35" s="26">
        <f t="shared" si="1"/>
        <v>0</v>
      </c>
    </row>
    <row r="36" spans="2:9" ht="14.25">
      <c r="B36" s="24"/>
      <c r="C36" s="24"/>
      <c r="D36" s="25" t="s">
        <v>37</v>
      </c>
      <c r="E36" s="26"/>
      <c r="F36" s="26"/>
      <c r="G36" s="26">
        <f t="shared" si="0"/>
        <v>0</v>
      </c>
      <c r="H36" s="26"/>
      <c r="I36" s="26">
        <f t="shared" si="1"/>
        <v>0</v>
      </c>
    </row>
    <row r="37" spans="2:9" ht="14.25">
      <c r="B37" s="24"/>
      <c r="C37" s="24"/>
      <c r="D37" s="25" t="s">
        <v>38</v>
      </c>
      <c r="E37" s="26">
        <f>+E38+E44</f>
        <v>0</v>
      </c>
      <c r="F37" s="26">
        <f>+F38+F44</f>
        <v>25597468</v>
      </c>
      <c r="G37" s="26">
        <f t="shared" si="0"/>
        <v>25597468</v>
      </c>
      <c r="H37" s="26">
        <f>+H38+H44</f>
        <v>0</v>
      </c>
      <c r="I37" s="26">
        <f t="shared" si="1"/>
        <v>25597468</v>
      </c>
    </row>
    <row r="38" spans="2:9" ht="14.25">
      <c r="B38" s="24"/>
      <c r="C38" s="24"/>
      <c r="D38" s="25" t="s">
        <v>39</v>
      </c>
      <c r="E38" s="26">
        <f>+E39+E40+E41+E42+E43</f>
        <v>0</v>
      </c>
      <c r="F38" s="26">
        <f>+F39+F40+F41+F42+F43</f>
        <v>25597468</v>
      </c>
      <c r="G38" s="26">
        <f t="shared" si="0"/>
        <v>25597468</v>
      </c>
      <c r="H38" s="26">
        <f>+H39+H40+H41+H42+H43</f>
        <v>0</v>
      </c>
      <c r="I38" s="26">
        <f t="shared" si="1"/>
        <v>25597468</v>
      </c>
    </row>
    <row r="39" spans="2:9" ht="14.25">
      <c r="B39" s="24"/>
      <c r="C39" s="24"/>
      <c r="D39" s="25" t="s">
        <v>40</v>
      </c>
      <c r="E39" s="26"/>
      <c r="F39" s="26">
        <v>13141156</v>
      </c>
      <c r="G39" s="26">
        <f t="shared" si="0"/>
        <v>13141156</v>
      </c>
      <c r="H39" s="26"/>
      <c r="I39" s="26">
        <f t="shared" si="1"/>
        <v>13141156</v>
      </c>
    </row>
    <row r="40" spans="2:9" ht="14.25">
      <c r="B40" s="24"/>
      <c r="C40" s="24"/>
      <c r="D40" s="25" t="s">
        <v>32</v>
      </c>
      <c r="E40" s="26"/>
      <c r="F40" s="26">
        <v>12456312</v>
      </c>
      <c r="G40" s="26">
        <f t="shared" si="0"/>
        <v>12456312</v>
      </c>
      <c r="H40" s="26"/>
      <c r="I40" s="26">
        <f t="shared" si="1"/>
        <v>12456312</v>
      </c>
    </row>
    <row r="41" spans="2:9" ht="14.25">
      <c r="B41" s="24"/>
      <c r="C41" s="24"/>
      <c r="D41" s="25" t="s">
        <v>34</v>
      </c>
      <c r="E41" s="26"/>
      <c r="F41" s="26"/>
      <c r="G41" s="26">
        <f t="shared" si="0"/>
        <v>0</v>
      </c>
      <c r="H41" s="26"/>
      <c r="I41" s="26">
        <f t="shared" si="1"/>
        <v>0</v>
      </c>
    </row>
    <row r="42" spans="2:9" ht="14.25">
      <c r="B42" s="24"/>
      <c r="C42" s="24"/>
      <c r="D42" s="25" t="s">
        <v>35</v>
      </c>
      <c r="E42" s="26"/>
      <c r="F42" s="26"/>
      <c r="G42" s="26">
        <f t="shared" si="0"/>
        <v>0</v>
      </c>
      <c r="H42" s="26"/>
      <c r="I42" s="26">
        <f t="shared" si="1"/>
        <v>0</v>
      </c>
    </row>
    <row r="43" spans="2:9" ht="14.25">
      <c r="B43" s="24"/>
      <c r="C43" s="24"/>
      <c r="D43" s="25" t="s">
        <v>36</v>
      </c>
      <c r="E43" s="26"/>
      <c r="F43" s="26"/>
      <c r="G43" s="26">
        <f t="shared" si="0"/>
        <v>0</v>
      </c>
      <c r="H43" s="26"/>
      <c r="I43" s="26">
        <f t="shared" si="1"/>
        <v>0</v>
      </c>
    </row>
    <row r="44" spans="2:9" ht="14.25">
      <c r="B44" s="24"/>
      <c r="C44" s="24"/>
      <c r="D44" s="25" t="s">
        <v>33</v>
      </c>
      <c r="E44" s="26">
        <f>+E45+E46+E47</f>
        <v>0</v>
      </c>
      <c r="F44" s="26">
        <f>+F45+F46+F47</f>
        <v>0</v>
      </c>
      <c r="G44" s="26">
        <f t="shared" si="0"/>
        <v>0</v>
      </c>
      <c r="H44" s="26">
        <f>+H45+H46+H47</f>
        <v>0</v>
      </c>
      <c r="I44" s="26">
        <f t="shared" si="1"/>
        <v>0</v>
      </c>
    </row>
    <row r="45" spans="2:9" ht="14.25">
      <c r="B45" s="24"/>
      <c r="C45" s="24"/>
      <c r="D45" s="25" t="s">
        <v>40</v>
      </c>
      <c r="E45" s="26"/>
      <c r="F45" s="26"/>
      <c r="G45" s="26">
        <f t="shared" si="0"/>
        <v>0</v>
      </c>
      <c r="H45" s="26"/>
      <c r="I45" s="26">
        <f t="shared" si="1"/>
        <v>0</v>
      </c>
    </row>
    <row r="46" spans="2:9" ht="14.25">
      <c r="B46" s="24"/>
      <c r="C46" s="24"/>
      <c r="D46" s="25" t="s">
        <v>32</v>
      </c>
      <c r="E46" s="26"/>
      <c r="F46" s="26"/>
      <c r="G46" s="26">
        <f t="shared" si="0"/>
        <v>0</v>
      </c>
      <c r="H46" s="26"/>
      <c r="I46" s="26">
        <f t="shared" si="1"/>
        <v>0</v>
      </c>
    </row>
    <row r="47" spans="2:9" ht="14.25">
      <c r="B47" s="24"/>
      <c r="C47" s="24"/>
      <c r="D47" s="25" t="s">
        <v>36</v>
      </c>
      <c r="E47" s="26"/>
      <c r="F47" s="26"/>
      <c r="G47" s="26">
        <f t="shared" si="0"/>
        <v>0</v>
      </c>
      <c r="H47" s="26"/>
      <c r="I47" s="26">
        <f t="shared" si="1"/>
        <v>0</v>
      </c>
    </row>
    <row r="48" spans="2:9" ht="14.25">
      <c r="B48" s="24"/>
      <c r="C48" s="24"/>
      <c r="D48" s="25" t="s">
        <v>41</v>
      </c>
      <c r="E48" s="26">
        <f>+E49</f>
        <v>0</v>
      </c>
      <c r="F48" s="26">
        <f>+F49</f>
        <v>0</v>
      </c>
      <c r="G48" s="26">
        <f t="shared" si="0"/>
        <v>0</v>
      </c>
      <c r="H48" s="26">
        <f>+H49</f>
        <v>0</v>
      </c>
      <c r="I48" s="26">
        <f t="shared" si="1"/>
        <v>0</v>
      </c>
    </row>
    <row r="49" spans="2:9" ht="14.25">
      <c r="B49" s="24"/>
      <c r="C49" s="24"/>
      <c r="D49" s="25" t="s">
        <v>33</v>
      </c>
      <c r="E49" s="26">
        <f>+E50+E51+E52</f>
        <v>0</v>
      </c>
      <c r="F49" s="26">
        <f>+F50+F51+F52</f>
        <v>0</v>
      </c>
      <c r="G49" s="26">
        <f t="shared" si="0"/>
        <v>0</v>
      </c>
      <c r="H49" s="26">
        <f>+H50+H51+H52</f>
        <v>0</v>
      </c>
      <c r="I49" s="26">
        <f t="shared" si="1"/>
        <v>0</v>
      </c>
    </row>
    <row r="50" spans="2:9" ht="14.25">
      <c r="B50" s="24"/>
      <c r="C50" s="24"/>
      <c r="D50" s="25" t="s">
        <v>42</v>
      </c>
      <c r="E50" s="26"/>
      <c r="F50" s="26"/>
      <c r="G50" s="26">
        <f t="shared" si="0"/>
        <v>0</v>
      </c>
      <c r="H50" s="26"/>
      <c r="I50" s="26">
        <f t="shared" si="1"/>
        <v>0</v>
      </c>
    </row>
    <row r="51" spans="2:9" ht="14.25">
      <c r="B51" s="24"/>
      <c r="C51" s="24"/>
      <c r="D51" s="25" t="s">
        <v>43</v>
      </c>
      <c r="E51" s="26"/>
      <c r="F51" s="26"/>
      <c r="G51" s="26">
        <f t="shared" si="0"/>
        <v>0</v>
      </c>
      <c r="H51" s="26"/>
      <c r="I51" s="26">
        <f t="shared" si="1"/>
        <v>0</v>
      </c>
    </row>
    <row r="52" spans="2:9" ht="14.25">
      <c r="B52" s="24"/>
      <c r="C52" s="24"/>
      <c r="D52" s="25" t="s">
        <v>36</v>
      </c>
      <c r="E52" s="26"/>
      <c r="F52" s="26"/>
      <c r="G52" s="26">
        <f t="shared" si="0"/>
        <v>0</v>
      </c>
      <c r="H52" s="26"/>
      <c r="I52" s="26">
        <f t="shared" si="1"/>
        <v>0</v>
      </c>
    </row>
    <row r="53" spans="2:9" ht="14.25">
      <c r="B53" s="24"/>
      <c r="C53" s="24"/>
      <c r="D53" s="25" t="s">
        <v>44</v>
      </c>
      <c r="E53" s="26"/>
      <c r="F53" s="26"/>
      <c r="G53" s="26">
        <f t="shared" si="0"/>
        <v>0</v>
      </c>
      <c r="H53" s="26"/>
      <c r="I53" s="26">
        <f t="shared" si="1"/>
        <v>0</v>
      </c>
    </row>
    <row r="54" spans="2:9" ht="14.25">
      <c r="B54" s="24"/>
      <c r="C54" s="24"/>
      <c r="D54" s="25" t="s">
        <v>45</v>
      </c>
      <c r="E54" s="26"/>
      <c r="F54" s="26"/>
      <c r="G54" s="26">
        <f t="shared" si="0"/>
        <v>0</v>
      </c>
      <c r="H54" s="26"/>
      <c r="I54" s="26">
        <f t="shared" si="1"/>
        <v>0</v>
      </c>
    </row>
    <row r="55" spans="2:9" ht="14.25">
      <c r="B55" s="24"/>
      <c r="C55" s="27"/>
      <c r="D55" s="28" t="s">
        <v>46</v>
      </c>
      <c r="E55" s="29">
        <f>+E7+E37+E48+E53+E54</f>
        <v>42388530</v>
      </c>
      <c r="F55" s="29">
        <f>+F7+F37+F48+F53+F54</f>
        <v>25597468</v>
      </c>
      <c r="G55" s="29">
        <f t="shared" si="0"/>
        <v>67985998</v>
      </c>
      <c r="H55" s="29">
        <f>+H7+H37+H48+H53+H54</f>
        <v>0</v>
      </c>
      <c r="I55" s="29">
        <f t="shared" si="1"/>
        <v>67985998</v>
      </c>
    </row>
    <row r="56" spans="2:9" ht="14.25">
      <c r="B56" s="24"/>
      <c r="C56" s="21" t="s">
        <v>47</v>
      </c>
      <c r="D56" s="25" t="s">
        <v>48</v>
      </c>
      <c r="E56" s="26">
        <f>+E57+E58+E59+E60+E61+E62+E63+E64</f>
        <v>31749047</v>
      </c>
      <c r="F56" s="26">
        <f>+F57+F58+F59+F60+F61+F62+F63+F64</f>
        <v>5587325</v>
      </c>
      <c r="G56" s="26">
        <f t="shared" si="0"/>
        <v>37336372</v>
      </c>
      <c r="H56" s="26">
        <f>+H57+H58+H59+H60+H61+H62+H63+H64</f>
        <v>0</v>
      </c>
      <c r="I56" s="26">
        <f t="shared" si="1"/>
        <v>37336372</v>
      </c>
    </row>
    <row r="57" spans="2:9" ht="14.25">
      <c r="B57" s="24"/>
      <c r="C57" s="24"/>
      <c r="D57" s="25" t="s">
        <v>49</v>
      </c>
      <c r="E57" s="26"/>
      <c r="F57" s="26"/>
      <c r="G57" s="26">
        <f t="shared" si="0"/>
        <v>0</v>
      </c>
      <c r="H57" s="26"/>
      <c r="I57" s="26">
        <f t="shared" si="1"/>
        <v>0</v>
      </c>
    </row>
    <row r="58" spans="2:9" ht="14.25">
      <c r="B58" s="24"/>
      <c r="C58" s="24"/>
      <c r="D58" s="25" t="s">
        <v>50</v>
      </c>
      <c r="E58" s="26">
        <v>21518943</v>
      </c>
      <c r="F58" s="26">
        <v>4280700</v>
      </c>
      <c r="G58" s="26">
        <f t="shared" si="0"/>
        <v>25799643</v>
      </c>
      <c r="H58" s="26"/>
      <c r="I58" s="26">
        <f t="shared" si="1"/>
        <v>25799643</v>
      </c>
    </row>
    <row r="59" spans="2:9" ht="14.25">
      <c r="B59" s="24"/>
      <c r="C59" s="24"/>
      <c r="D59" s="25" t="s">
        <v>51</v>
      </c>
      <c r="E59" s="26">
        <v>1384083</v>
      </c>
      <c r="F59" s="26">
        <v>329890</v>
      </c>
      <c r="G59" s="26">
        <f t="shared" si="0"/>
        <v>1713973</v>
      </c>
      <c r="H59" s="26"/>
      <c r="I59" s="26">
        <f t="shared" si="1"/>
        <v>1713973</v>
      </c>
    </row>
    <row r="60" spans="2:9" ht="14.25">
      <c r="B60" s="24"/>
      <c r="C60" s="24"/>
      <c r="D60" s="25" t="s">
        <v>52</v>
      </c>
      <c r="E60" s="26">
        <v>2152515</v>
      </c>
      <c r="F60" s="26">
        <v>272800</v>
      </c>
      <c r="G60" s="26">
        <f t="shared" si="0"/>
        <v>2425315</v>
      </c>
      <c r="H60" s="26"/>
      <c r="I60" s="26">
        <f t="shared" si="1"/>
        <v>2425315</v>
      </c>
    </row>
    <row r="61" spans="2:9" ht="14.25">
      <c r="B61" s="24"/>
      <c r="C61" s="24"/>
      <c r="D61" s="25" t="s">
        <v>53</v>
      </c>
      <c r="E61" s="26">
        <v>1822606</v>
      </c>
      <c r="F61" s="26"/>
      <c r="G61" s="26">
        <f t="shared" si="0"/>
        <v>1822606</v>
      </c>
      <c r="H61" s="26"/>
      <c r="I61" s="26">
        <f t="shared" si="1"/>
        <v>1822606</v>
      </c>
    </row>
    <row r="62" spans="2:9" ht="14.25">
      <c r="B62" s="24"/>
      <c r="C62" s="24"/>
      <c r="D62" s="25" t="s">
        <v>54</v>
      </c>
      <c r="E62" s="26"/>
      <c r="F62" s="26"/>
      <c r="G62" s="26">
        <f t="shared" si="0"/>
        <v>0</v>
      </c>
      <c r="H62" s="26"/>
      <c r="I62" s="26">
        <f t="shared" si="1"/>
        <v>0</v>
      </c>
    </row>
    <row r="63" spans="2:9" ht="14.25">
      <c r="B63" s="24"/>
      <c r="C63" s="24"/>
      <c r="D63" s="25" t="s">
        <v>55</v>
      </c>
      <c r="E63" s="26">
        <v>1068000</v>
      </c>
      <c r="F63" s="26">
        <v>133500</v>
      </c>
      <c r="G63" s="26">
        <f t="shared" si="0"/>
        <v>1201500</v>
      </c>
      <c r="H63" s="26"/>
      <c r="I63" s="26">
        <f t="shared" si="1"/>
        <v>1201500</v>
      </c>
    </row>
    <row r="64" spans="2:9" ht="14.25">
      <c r="B64" s="24"/>
      <c r="C64" s="24"/>
      <c r="D64" s="25" t="s">
        <v>56</v>
      </c>
      <c r="E64" s="26">
        <v>3802900</v>
      </c>
      <c r="F64" s="26">
        <v>570435</v>
      </c>
      <c r="G64" s="26">
        <f t="shared" si="0"/>
        <v>4373335</v>
      </c>
      <c r="H64" s="26"/>
      <c r="I64" s="26">
        <f t="shared" si="1"/>
        <v>4373335</v>
      </c>
    </row>
    <row r="65" spans="2:9" ht="14.25">
      <c r="B65" s="24"/>
      <c r="C65" s="24"/>
      <c r="D65" s="25" t="s">
        <v>57</v>
      </c>
      <c r="E65" s="26">
        <f>+E66+E67+E68+E69+E70+E71+E72+E73+E74+E75+E76+E77+E78+E79+E80+E81+E82</f>
        <v>2940675</v>
      </c>
      <c r="F65" s="26">
        <f>+F66+F67+F68+F69+F70+F71+F72+F73+F74+F75+F76+F77+F78+F79+F80+F81+F82</f>
        <v>8173955</v>
      </c>
      <c r="G65" s="26">
        <f t="shared" si="0"/>
        <v>11114630</v>
      </c>
      <c r="H65" s="26">
        <f>+H66+H67+H68+H69+H70+H71+H72+H73+H74+H75+H76+H77+H78+H79+H80+H81+H82</f>
        <v>0</v>
      </c>
      <c r="I65" s="26">
        <f t="shared" si="1"/>
        <v>11114630</v>
      </c>
    </row>
    <row r="66" spans="2:9" ht="14.25">
      <c r="B66" s="24"/>
      <c r="C66" s="24"/>
      <c r="D66" s="25" t="s">
        <v>58</v>
      </c>
      <c r="E66" s="26">
        <v>889481</v>
      </c>
      <c r="F66" s="26">
        <v>4312177</v>
      </c>
      <c r="G66" s="26">
        <f t="shared" si="0"/>
        <v>5201658</v>
      </c>
      <c r="H66" s="26"/>
      <c r="I66" s="26">
        <f t="shared" si="1"/>
        <v>5201658</v>
      </c>
    </row>
    <row r="67" spans="2:9" ht="14.25">
      <c r="B67" s="24"/>
      <c r="C67" s="24"/>
      <c r="D67" s="25" t="s">
        <v>59</v>
      </c>
      <c r="E67" s="26">
        <v>20766</v>
      </c>
      <c r="F67" s="26">
        <v>1389488</v>
      </c>
      <c r="G67" s="26">
        <f t="shared" si="0"/>
        <v>1410254</v>
      </c>
      <c r="H67" s="26"/>
      <c r="I67" s="26">
        <f t="shared" si="1"/>
        <v>1410254</v>
      </c>
    </row>
    <row r="68" spans="2:9" ht="14.25">
      <c r="B68" s="24"/>
      <c r="C68" s="24"/>
      <c r="D68" s="25" t="s">
        <v>60</v>
      </c>
      <c r="E68" s="26"/>
      <c r="F68" s="26"/>
      <c r="G68" s="26">
        <f t="shared" si="0"/>
        <v>0</v>
      </c>
      <c r="H68" s="26"/>
      <c r="I68" s="26">
        <f t="shared" si="1"/>
        <v>0</v>
      </c>
    </row>
    <row r="69" spans="2:9" ht="14.25">
      <c r="B69" s="24"/>
      <c r="C69" s="24"/>
      <c r="D69" s="25" t="s">
        <v>61</v>
      </c>
      <c r="E69" s="26">
        <v>78601</v>
      </c>
      <c r="F69" s="26"/>
      <c r="G69" s="26">
        <f t="shared" si="0"/>
        <v>78601</v>
      </c>
      <c r="H69" s="26"/>
      <c r="I69" s="26">
        <f t="shared" si="1"/>
        <v>78601</v>
      </c>
    </row>
    <row r="70" spans="2:9" ht="14.25">
      <c r="B70" s="24"/>
      <c r="C70" s="24"/>
      <c r="D70" s="25" t="s">
        <v>62</v>
      </c>
      <c r="E70" s="26"/>
      <c r="F70" s="26"/>
      <c r="G70" s="26">
        <f t="shared" si="0"/>
        <v>0</v>
      </c>
      <c r="H70" s="26"/>
      <c r="I70" s="26">
        <f t="shared" si="1"/>
        <v>0</v>
      </c>
    </row>
    <row r="71" spans="2:9" ht="14.25">
      <c r="B71" s="24"/>
      <c r="C71" s="24"/>
      <c r="D71" s="25" t="s">
        <v>63</v>
      </c>
      <c r="E71" s="26">
        <v>169520</v>
      </c>
      <c r="F71" s="26"/>
      <c r="G71" s="26">
        <f t="shared" si="0"/>
        <v>169520</v>
      </c>
      <c r="H71" s="26"/>
      <c r="I71" s="26">
        <f t="shared" si="1"/>
        <v>169520</v>
      </c>
    </row>
    <row r="72" spans="2:9" ht="14.25">
      <c r="B72" s="24"/>
      <c r="C72" s="24"/>
      <c r="D72" s="25" t="s">
        <v>64</v>
      </c>
      <c r="E72" s="26"/>
      <c r="F72" s="26"/>
      <c r="G72" s="26">
        <f t="shared" ref="G72:G132" si="2">+E72+F72</f>
        <v>0</v>
      </c>
      <c r="H72" s="26"/>
      <c r="I72" s="26">
        <f t="shared" ref="I72:I130" si="3">G72-ABS(H72)</f>
        <v>0</v>
      </c>
    </row>
    <row r="73" spans="2:9" ht="14.25">
      <c r="B73" s="24"/>
      <c r="C73" s="24"/>
      <c r="D73" s="25" t="s">
        <v>65</v>
      </c>
      <c r="E73" s="26">
        <v>1408670</v>
      </c>
      <c r="F73" s="26">
        <v>724292</v>
      </c>
      <c r="G73" s="26">
        <f t="shared" si="2"/>
        <v>2132962</v>
      </c>
      <c r="H73" s="26"/>
      <c r="I73" s="26">
        <f t="shared" si="3"/>
        <v>2132962</v>
      </c>
    </row>
    <row r="74" spans="2:9" ht="14.25">
      <c r="B74" s="24"/>
      <c r="C74" s="24"/>
      <c r="D74" s="25" t="s">
        <v>66</v>
      </c>
      <c r="E74" s="26"/>
      <c r="F74" s="26"/>
      <c r="G74" s="26">
        <f t="shared" si="2"/>
        <v>0</v>
      </c>
      <c r="H74" s="26"/>
      <c r="I74" s="26">
        <f t="shared" si="3"/>
        <v>0</v>
      </c>
    </row>
    <row r="75" spans="2:9" ht="14.25">
      <c r="B75" s="24"/>
      <c r="C75" s="24"/>
      <c r="D75" s="25" t="s">
        <v>67</v>
      </c>
      <c r="E75" s="26">
        <v>290135</v>
      </c>
      <c r="F75" s="26">
        <v>58190</v>
      </c>
      <c r="G75" s="26">
        <f t="shared" si="2"/>
        <v>348325</v>
      </c>
      <c r="H75" s="26"/>
      <c r="I75" s="26">
        <f t="shared" si="3"/>
        <v>348325</v>
      </c>
    </row>
    <row r="76" spans="2:9" ht="14.25">
      <c r="B76" s="24"/>
      <c r="C76" s="24"/>
      <c r="D76" s="25" t="s">
        <v>68</v>
      </c>
      <c r="E76" s="26"/>
      <c r="F76" s="26"/>
      <c r="G76" s="26">
        <f t="shared" si="2"/>
        <v>0</v>
      </c>
      <c r="H76" s="26"/>
      <c r="I76" s="26">
        <f t="shared" si="3"/>
        <v>0</v>
      </c>
    </row>
    <row r="77" spans="2:9" ht="14.25">
      <c r="B77" s="24"/>
      <c r="C77" s="24"/>
      <c r="D77" s="25" t="s">
        <v>69</v>
      </c>
      <c r="E77" s="26">
        <v>52800</v>
      </c>
      <c r="F77" s="26">
        <v>981408</v>
      </c>
      <c r="G77" s="26">
        <f t="shared" si="2"/>
        <v>1034208</v>
      </c>
      <c r="H77" s="26"/>
      <c r="I77" s="26">
        <f t="shared" si="3"/>
        <v>1034208</v>
      </c>
    </row>
    <row r="78" spans="2:9" ht="14.25">
      <c r="B78" s="24"/>
      <c r="C78" s="24"/>
      <c r="D78" s="25" t="s">
        <v>70</v>
      </c>
      <c r="E78" s="26"/>
      <c r="F78" s="26"/>
      <c r="G78" s="26">
        <f t="shared" si="2"/>
        <v>0</v>
      </c>
      <c r="H78" s="26"/>
      <c r="I78" s="26">
        <f t="shared" si="3"/>
        <v>0</v>
      </c>
    </row>
    <row r="79" spans="2:9" ht="14.25">
      <c r="B79" s="24"/>
      <c r="C79" s="24"/>
      <c r="D79" s="25" t="s">
        <v>71</v>
      </c>
      <c r="E79" s="26">
        <v>29652</v>
      </c>
      <c r="F79" s="26"/>
      <c r="G79" s="26">
        <f t="shared" si="2"/>
        <v>29652</v>
      </c>
      <c r="H79" s="26"/>
      <c r="I79" s="26">
        <f t="shared" si="3"/>
        <v>29652</v>
      </c>
    </row>
    <row r="80" spans="2:9" ht="14.25">
      <c r="B80" s="24"/>
      <c r="C80" s="24"/>
      <c r="D80" s="25" t="s">
        <v>72</v>
      </c>
      <c r="E80" s="26"/>
      <c r="F80" s="26"/>
      <c r="G80" s="26">
        <f t="shared" si="2"/>
        <v>0</v>
      </c>
      <c r="H80" s="26"/>
      <c r="I80" s="26">
        <f t="shared" si="3"/>
        <v>0</v>
      </c>
    </row>
    <row r="81" spans="2:9" ht="14.25">
      <c r="B81" s="24"/>
      <c r="C81" s="24"/>
      <c r="D81" s="25" t="s">
        <v>73</v>
      </c>
      <c r="E81" s="26">
        <v>1050</v>
      </c>
      <c r="F81" s="26">
        <v>708400</v>
      </c>
      <c r="G81" s="26">
        <f t="shared" si="2"/>
        <v>709450</v>
      </c>
      <c r="H81" s="26"/>
      <c r="I81" s="26">
        <f t="shared" si="3"/>
        <v>709450</v>
      </c>
    </row>
    <row r="82" spans="2:9" ht="14.25">
      <c r="B82" s="24"/>
      <c r="C82" s="24"/>
      <c r="D82" s="25" t="s">
        <v>74</v>
      </c>
      <c r="E82" s="26"/>
      <c r="F82" s="26"/>
      <c r="G82" s="26">
        <f t="shared" si="2"/>
        <v>0</v>
      </c>
      <c r="H82" s="26"/>
      <c r="I82" s="26">
        <f t="shared" si="3"/>
        <v>0</v>
      </c>
    </row>
    <row r="83" spans="2:9" ht="14.25">
      <c r="B83" s="24"/>
      <c r="C83" s="24"/>
      <c r="D83" s="25" t="s">
        <v>75</v>
      </c>
      <c r="E83" s="26">
        <f>+E84+E85+E86+E87+E88+E89+E90+E91+E92+E93+E94+E95+E96+E97+E98+E99+E100+E101+E102+E103+E104+E105+E106</f>
        <v>5138438</v>
      </c>
      <c r="F83" s="26">
        <f>+F84+F85+F86+F87+F88+F89+F90+F91+F92+F93+F94+F95+F96+F97+F98+F99+F100+F101+F102+F103+F104+F105+F106</f>
        <v>15159294</v>
      </c>
      <c r="G83" s="26">
        <f t="shared" si="2"/>
        <v>20297732</v>
      </c>
      <c r="H83" s="26">
        <f>+H84+H85+H86+H87+H88+H89+H90+H91+H92+H93+H94+H95+H96+H97+H98+H99+H100+H101+H102+H103+H104+H105+H106</f>
        <v>0</v>
      </c>
      <c r="I83" s="26">
        <f t="shared" si="3"/>
        <v>20297732</v>
      </c>
    </row>
    <row r="84" spans="2:9" ht="14.25">
      <c r="B84" s="24"/>
      <c r="C84" s="24"/>
      <c r="D84" s="25" t="s">
        <v>76</v>
      </c>
      <c r="E84" s="26">
        <v>86283</v>
      </c>
      <c r="F84" s="26">
        <v>8169</v>
      </c>
      <c r="G84" s="26">
        <f t="shared" si="2"/>
        <v>94452</v>
      </c>
      <c r="H84" s="26"/>
      <c r="I84" s="26">
        <f t="shared" si="3"/>
        <v>94452</v>
      </c>
    </row>
    <row r="85" spans="2:9" ht="14.25">
      <c r="B85" s="24"/>
      <c r="C85" s="24"/>
      <c r="D85" s="25" t="s">
        <v>77</v>
      </c>
      <c r="E85" s="26"/>
      <c r="F85" s="26"/>
      <c r="G85" s="26">
        <f t="shared" si="2"/>
        <v>0</v>
      </c>
      <c r="H85" s="26"/>
      <c r="I85" s="26">
        <f t="shared" si="3"/>
        <v>0</v>
      </c>
    </row>
    <row r="86" spans="2:9" ht="14.25">
      <c r="B86" s="24"/>
      <c r="C86" s="24"/>
      <c r="D86" s="25" t="s">
        <v>78</v>
      </c>
      <c r="E86" s="26">
        <v>151000</v>
      </c>
      <c r="F86" s="26">
        <v>48000</v>
      </c>
      <c r="G86" s="26">
        <f t="shared" si="2"/>
        <v>199000</v>
      </c>
      <c r="H86" s="26"/>
      <c r="I86" s="26">
        <f t="shared" si="3"/>
        <v>199000</v>
      </c>
    </row>
    <row r="87" spans="2:9" ht="14.25">
      <c r="B87" s="24"/>
      <c r="C87" s="24"/>
      <c r="D87" s="25" t="s">
        <v>79</v>
      </c>
      <c r="E87" s="26"/>
      <c r="F87" s="26"/>
      <c r="G87" s="26">
        <f t="shared" si="2"/>
        <v>0</v>
      </c>
      <c r="H87" s="26"/>
      <c r="I87" s="26">
        <f t="shared" si="3"/>
        <v>0</v>
      </c>
    </row>
    <row r="88" spans="2:9" ht="14.25">
      <c r="B88" s="24"/>
      <c r="C88" s="24"/>
      <c r="D88" s="25" t="s">
        <v>80</v>
      </c>
      <c r="E88" s="26">
        <v>38047</v>
      </c>
      <c r="F88" s="26">
        <v>17421</v>
      </c>
      <c r="G88" s="26">
        <f t="shared" si="2"/>
        <v>55468</v>
      </c>
      <c r="H88" s="26"/>
      <c r="I88" s="26">
        <f t="shared" si="3"/>
        <v>55468</v>
      </c>
    </row>
    <row r="89" spans="2:9" ht="14.25">
      <c r="B89" s="24"/>
      <c r="C89" s="24"/>
      <c r="D89" s="25" t="s">
        <v>81</v>
      </c>
      <c r="E89" s="26"/>
      <c r="F89" s="26"/>
      <c r="G89" s="26">
        <f t="shared" si="2"/>
        <v>0</v>
      </c>
      <c r="H89" s="26"/>
      <c r="I89" s="26">
        <f t="shared" si="3"/>
        <v>0</v>
      </c>
    </row>
    <row r="90" spans="2:9" ht="14.25">
      <c r="B90" s="24"/>
      <c r="C90" s="24"/>
      <c r="D90" s="25" t="s">
        <v>65</v>
      </c>
      <c r="E90" s="26"/>
      <c r="F90" s="26"/>
      <c r="G90" s="26">
        <f t="shared" si="2"/>
        <v>0</v>
      </c>
      <c r="H90" s="26"/>
      <c r="I90" s="26">
        <f t="shared" si="3"/>
        <v>0</v>
      </c>
    </row>
    <row r="91" spans="2:9" ht="14.25">
      <c r="B91" s="24"/>
      <c r="C91" s="24"/>
      <c r="D91" s="25" t="s">
        <v>66</v>
      </c>
      <c r="E91" s="26"/>
      <c r="F91" s="26"/>
      <c r="G91" s="26">
        <f t="shared" si="2"/>
        <v>0</v>
      </c>
      <c r="H91" s="26"/>
      <c r="I91" s="26">
        <f t="shared" si="3"/>
        <v>0</v>
      </c>
    </row>
    <row r="92" spans="2:9" ht="14.25">
      <c r="B92" s="24"/>
      <c r="C92" s="24"/>
      <c r="D92" s="25" t="s">
        <v>82</v>
      </c>
      <c r="E92" s="26"/>
      <c r="F92" s="26">
        <v>31900</v>
      </c>
      <c r="G92" s="26">
        <f t="shared" si="2"/>
        <v>31900</v>
      </c>
      <c r="H92" s="26"/>
      <c r="I92" s="26">
        <f t="shared" si="3"/>
        <v>31900</v>
      </c>
    </row>
    <row r="93" spans="2:9" ht="14.25">
      <c r="B93" s="24"/>
      <c r="C93" s="24"/>
      <c r="D93" s="25" t="s">
        <v>83</v>
      </c>
      <c r="E93" s="26">
        <v>293908</v>
      </c>
      <c r="F93" s="26"/>
      <c r="G93" s="26">
        <f t="shared" si="2"/>
        <v>293908</v>
      </c>
      <c r="H93" s="26"/>
      <c r="I93" s="26">
        <f t="shared" si="3"/>
        <v>293908</v>
      </c>
    </row>
    <row r="94" spans="2:9" ht="14.25">
      <c r="B94" s="24"/>
      <c r="C94" s="24"/>
      <c r="D94" s="25" t="s">
        <v>84</v>
      </c>
      <c r="E94" s="26"/>
      <c r="F94" s="26"/>
      <c r="G94" s="26">
        <f t="shared" si="2"/>
        <v>0</v>
      </c>
      <c r="H94" s="26"/>
      <c r="I94" s="26">
        <f t="shared" si="3"/>
        <v>0</v>
      </c>
    </row>
    <row r="95" spans="2:9" ht="14.25">
      <c r="B95" s="24"/>
      <c r="C95" s="24"/>
      <c r="D95" s="25" t="s">
        <v>85</v>
      </c>
      <c r="E95" s="26"/>
      <c r="F95" s="26"/>
      <c r="G95" s="26">
        <f t="shared" si="2"/>
        <v>0</v>
      </c>
      <c r="H95" s="26"/>
      <c r="I95" s="26">
        <f t="shared" si="3"/>
        <v>0</v>
      </c>
    </row>
    <row r="96" spans="2:9" ht="14.25">
      <c r="B96" s="24"/>
      <c r="C96" s="24"/>
      <c r="D96" s="25" t="s">
        <v>86</v>
      </c>
      <c r="E96" s="26">
        <v>2775218</v>
      </c>
      <c r="F96" s="26">
        <v>2211324</v>
      </c>
      <c r="G96" s="26">
        <f t="shared" si="2"/>
        <v>4986542</v>
      </c>
      <c r="H96" s="26"/>
      <c r="I96" s="26">
        <f t="shared" si="3"/>
        <v>4986542</v>
      </c>
    </row>
    <row r="97" spans="2:9" ht="14.25">
      <c r="B97" s="24"/>
      <c r="C97" s="24"/>
      <c r="D97" s="25" t="s">
        <v>87</v>
      </c>
      <c r="E97" s="26">
        <v>74450</v>
      </c>
      <c r="F97" s="26">
        <v>14630</v>
      </c>
      <c r="G97" s="26">
        <f t="shared" si="2"/>
        <v>89080</v>
      </c>
      <c r="H97" s="26"/>
      <c r="I97" s="26">
        <f t="shared" si="3"/>
        <v>89080</v>
      </c>
    </row>
    <row r="98" spans="2:9" ht="14.25">
      <c r="B98" s="24"/>
      <c r="C98" s="24"/>
      <c r="D98" s="25" t="s">
        <v>68</v>
      </c>
      <c r="E98" s="26">
        <v>108983</v>
      </c>
      <c r="F98" s="26">
        <v>89147</v>
      </c>
      <c r="G98" s="26">
        <f t="shared" si="2"/>
        <v>198130</v>
      </c>
      <c r="H98" s="26"/>
      <c r="I98" s="26">
        <f t="shared" si="3"/>
        <v>198130</v>
      </c>
    </row>
    <row r="99" spans="2:9" ht="14.25">
      <c r="B99" s="24"/>
      <c r="C99" s="24"/>
      <c r="D99" s="25" t="s">
        <v>69</v>
      </c>
      <c r="E99" s="26">
        <v>203249</v>
      </c>
      <c r="F99" s="26">
        <v>347203</v>
      </c>
      <c r="G99" s="26">
        <f t="shared" si="2"/>
        <v>550452</v>
      </c>
      <c r="H99" s="26"/>
      <c r="I99" s="26">
        <f t="shared" si="3"/>
        <v>550452</v>
      </c>
    </row>
    <row r="100" spans="2:9" ht="14.25">
      <c r="B100" s="24"/>
      <c r="C100" s="24"/>
      <c r="D100" s="25" t="s">
        <v>88</v>
      </c>
      <c r="E100" s="26">
        <v>1320000</v>
      </c>
      <c r="F100" s="26">
        <v>11880000</v>
      </c>
      <c r="G100" s="26">
        <f t="shared" si="2"/>
        <v>13200000</v>
      </c>
      <c r="H100" s="26"/>
      <c r="I100" s="26">
        <f t="shared" si="3"/>
        <v>13200000</v>
      </c>
    </row>
    <row r="101" spans="2:9" ht="14.25">
      <c r="B101" s="24"/>
      <c r="C101" s="24"/>
      <c r="D101" s="25" t="s">
        <v>89</v>
      </c>
      <c r="E101" s="26">
        <v>5050</v>
      </c>
      <c r="F101" s="26"/>
      <c r="G101" s="26">
        <f t="shared" si="2"/>
        <v>5050</v>
      </c>
      <c r="H101" s="26"/>
      <c r="I101" s="26">
        <f t="shared" si="3"/>
        <v>5050</v>
      </c>
    </row>
    <row r="102" spans="2:9" ht="14.25">
      <c r="B102" s="24"/>
      <c r="C102" s="24"/>
      <c r="D102" s="25" t="s">
        <v>90</v>
      </c>
      <c r="E102" s="26">
        <v>63800</v>
      </c>
      <c r="F102" s="26">
        <v>237600</v>
      </c>
      <c r="G102" s="26">
        <f t="shared" si="2"/>
        <v>301400</v>
      </c>
      <c r="H102" s="26"/>
      <c r="I102" s="26">
        <f t="shared" si="3"/>
        <v>301400</v>
      </c>
    </row>
    <row r="103" spans="2:9" ht="14.25">
      <c r="B103" s="24"/>
      <c r="C103" s="24"/>
      <c r="D103" s="25" t="s">
        <v>91</v>
      </c>
      <c r="E103" s="26"/>
      <c r="F103" s="26"/>
      <c r="G103" s="26">
        <f t="shared" si="2"/>
        <v>0</v>
      </c>
      <c r="H103" s="26"/>
      <c r="I103" s="26">
        <f t="shared" si="3"/>
        <v>0</v>
      </c>
    </row>
    <row r="104" spans="2:9" ht="14.25">
      <c r="B104" s="24"/>
      <c r="C104" s="24"/>
      <c r="D104" s="25" t="s">
        <v>92</v>
      </c>
      <c r="E104" s="26">
        <v>18400</v>
      </c>
      <c r="F104" s="26"/>
      <c r="G104" s="26">
        <f t="shared" si="2"/>
        <v>18400</v>
      </c>
      <c r="H104" s="26"/>
      <c r="I104" s="26">
        <f t="shared" si="3"/>
        <v>18400</v>
      </c>
    </row>
    <row r="105" spans="2:9" ht="14.25">
      <c r="B105" s="24"/>
      <c r="C105" s="24"/>
      <c r="D105" s="25" t="s">
        <v>73</v>
      </c>
      <c r="E105" s="26">
        <v>50</v>
      </c>
      <c r="F105" s="26">
        <v>273900</v>
      </c>
      <c r="G105" s="26">
        <f t="shared" si="2"/>
        <v>273950</v>
      </c>
      <c r="H105" s="26"/>
      <c r="I105" s="26">
        <f t="shared" si="3"/>
        <v>273950</v>
      </c>
    </row>
    <row r="106" spans="2:9" ht="14.25">
      <c r="B106" s="24"/>
      <c r="C106" s="24"/>
      <c r="D106" s="25" t="s">
        <v>93</v>
      </c>
      <c r="E106" s="26"/>
      <c r="F106" s="26"/>
      <c r="G106" s="26">
        <f t="shared" si="2"/>
        <v>0</v>
      </c>
      <c r="H106" s="26"/>
      <c r="I106" s="26">
        <f t="shared" si="3"/>
        <v>0</v>
      </c>
    </row>
    <row r="107" spans="2:9" ht="14.25">
      <c r="B107" s="24"/>
      <c r="C107" s="24"/>
      <c r="D107" s="25" t="s">
        <v>94</v>
      </c>
      <c r="E107" s="26"/>
      <c r="F107" s="26"/>
      <c r="G107" s="26">
        <f t="shared" si="2"/>
        <v>0</v>
      </c>
      <c r="H107" s="26"/>
      <c r="I107" s="26">
        <f t="shared" si="3"/>
        <v>0</v>
      </c>
    </row>
    <row r="108" spans="2:9" ht="14.25">
      <c r="B108" s="24"/>
      <c r="C108" s="24"/>
      <c r="D108" s="25" t="s">
        <v>95</v>
      </c>
      <c r="E108" s="26">
        <v>248280</v>
      </c>
      <c r="F108" s="26">
        <v>188379</v>
      </c>
      <c r="G108" s="26">
        <f t="shared" si="2"/>
        <v>436659</v>
      </c>
      <c r="H108" s="26"/>
      <c r="I108" s="26">
        <f t="shared" si="3"/>
        <v>436659</v>
      </c>
    </row>
    <row r="109" spans="2:9" ht="14.25">
      <c r="B109" s="24"/>
      <c r="C109" s="24"/>
      <c r="D109" s="25" t="s">
        <v>96</v>
      </c>
      <c r="E109" s="26"/>
      <c r="F109" s="26"/>
      <c r="G109" s="26">
        <f t="shared" si="2"/>
        <v>0</v>
      </c>
      <c r="H109" s="26"/>
      <c r="I109" s="26">
        <f t="shared" si="3"/>
        <v>0</v>
      </c>
    </row>
    <row r="110" spans="2:9" ht="14.25">
      <c r="B110" s="24"/>
      <c r="C110" s="24"/>
      <c r="D110" s="25" t="s">
        <v>97</v>
      </c>
      <c r="E110" s="26"/>
      <c r="F110" s="26"/>
      <c r="G110" s="26">
        <f t="shared" si="2"/>
        <v>0</v>
      </c>
      <c r="H110" s="26"/>
      <c r="I110" s="26">
        <f t="shared" si="3"/>
        <v>0</v>
      </c>
    </row>
    <row r="111" spans="2:9" ht="14.25">
      <c r="B111" s="24"/>
      <c r="C111" s="24"/>
      <c r="D111" s="25" t="s">
        <v>98</v>
      </c>
      <c r="E111" s="26"/>
      <c r="F111" s="26"/>
      <c r="G111" s="26">
        <f t="shared" si="2"/>
        <v>0</v>
      </c>
      <c r="H111" s="26"/>
      <c r="I111" s="26">
        <f t="shared" si="3"/>
        <v>0</v>
      </c>
    </row>
    <row r="112" spans="2:9" ht="14.25">
      <c r="B112" s="24"/>
      <c r="C112" s="24"/>
      <c r="D112" s="25" t="s">
        <v>99</v>
      </c>
      <c r="E112" s="26"/>
      <c r="F112" s="26"/>
      <c r="G112" s="26">
        <f t="shared" si="2"/>
        <v>0</v>
      </c>
      <c r="H112" s="26"/>
      <c r="I112" s="26">
        <f t="shared" si="3"/>
        <v>0</v>
      </c>
    </row>
    <row r="113" spans="2:9" ht="14.25">
      <c r="B113" s="24"/>
      <c r="C113" s="27"/>
      <c r="D113" s="28" t="s">
        <v>100</v>
      </c>
      <c r="E113" s="29">
        <f>+E56+E65+E83+E107+E108+E109+E110+E111+E112</f>
        <v>40076440</v>
      </c>
      <c r="F113" s="29">
        <f>+F56+F65+F83+F107+F108+F109+F110+F111+F112</f>
        <v>29108953</v>
      </c>
      <c r="G113" s="29">
        <f t="shared" si="2"/>
        <v>69185393</v>
      </c>
      <c r="H113" s="29">
        <f>+H56+H65+H83+H107+H108+H109+H110+H111+H112</f>
        <v>0</v>
      </c>
      <c r="I113" s="29">
        <f t="shared" si="3"/>
        <v>69185393</v>
      </c>
    </row>
    <row r="114" spans="2:9" ht="14.25">
      <c r="B114" s="27"/>
      <c r="C114" s="30" t="s">
        <v>101</v>
      </c>
      <c r="D114" s="31"/>
      <c r="E114" s="32">
        <f xml:space="preserve"> +E55 - E113</f>
        <v>2312090</v>
      </c>
      <c r="F114" s="32">
        <f xml:space="preserve"> +F55 - F113</f>
        <v>-3511485</v>
      </c>
      <c r="G114" s="32">
        <f t="shared" si="2"/>
        <v>-1199395</v>
      </c>
      <c r="H114" s="32">
        <f xml:space="preserve"> +H55 - H113</f>
        <v>0</v>
      </c>
      <c r="I114" s="32">
        <f>I55-I113</f>
        <v>-1199395</v>
      </c>
    </row>
    <row r="115" spans="2:9" ht="14.25">
      <c r="B115" s="21" t="s">
        <v>102</v>
      </c>
      <c r="C115" s="21" t="s">
        <v>13</v>
      </c>
      <c r="D115" s="25" t="s">
        <v>103</v>
      </c>
      <c r="E115" s="26"/>
      <c r="F115" s="26"/>
      <c r="G115" s="26">
        <f t="shared" si="2"/>
        <v>0</v>
      </c>
      <c r="H115" s="26"/>
      <c r="I115" s="26">
        <f t="shared" si="3"/>
        <v>0</v>
      </c>
    </row>
    <row r="116" spans="2:9" ht="14.25">
      <c r="B116" s="24"/>
      <c r="C116" s="24"/>
      <c r="D116" s="25" t="s">
        <v>104</v>
      </c>
      <c r="E116" s="26">
        <v>27</v>
      </c>
      <c r="F116" s="26">
        <v>8</v>
      </c>
      <c r="G116" s="26">
        <f t="shared" si="2"/>
        <v>35</v>
      </c>
      <c r="H116" s="26"/>
      <c r="I116" s="26">
        <f t="shared" si="3"/>
        <v>35</v>
      </c>
    </row>
    <row r="117" spans="2:9" ht="14.25">
      <c r="B117" s="24"/>
      <c r="C117" s="24"/>
      <c r="D117" s="25" t="s">
        <v>105</v>
      </c>
      <c r="E117" s="26"/>
      <c r="F117" s="26"/>
      <c r="G117" s="26">
        <f t="shared" si="2"/>
        <v>0</v>
      </c>
      <c r="H117" s="26"/>
      <c r="I117" s="26">
        <f t="shared" si="3"/>
        <v>0</v>
      </c>
    </row>
    <row r="118" spans="2:9" ht="14.25">
      <c r="B118" s="24"/>
      <c r="C118" s="24"/>
      <c r="D118" s="25" t="s">
        <v>106</v>
      </c>
      <c r="E118" s="26"/>
      <c r="F118" s="26"/>
      <c r="G118" s="26">
        <f t="shared" si="2"/>
        <v>0</v>
      </c>
      <c r="H118" s="26"/>
      <c r="I118" s="26">
        <f t="shared" si="3"/>
        <v>0</v>
      </c>
    </row>
    <row r="119" spans="2:9" ht="14.25">
      <c r="B119" s="24"/>
      <c r="C119" s="24"/>
      <c r="D119" s="25" t="s">
        <v>107</v>
      </c>
      <c r="E119" s="26">
        <f>+E120+E121+E122</f>
        <v>116700</v>
      </c>
      <c r="F119" s="26">
        <f>+F120+F121+F122</f>
        <v>123184</v>
      </c>
      <c r="G119" s="26">
        <f t="shared" si="2"/>
        <v>239884</v>
      </c>
      <c r="H119" s="26">
        <f>+H120+H121+H122</f>
        <v>0</v>
      </c>
      <c r="I119" s="26">
        <f t="shared" si="3"/>
        <v>239884</v>
      </c>
    </row>
    <row r="120" spans="2:9" ht="14.25">
      <c r="B120" s="24"/>
      <c r="C120" s="24"/>
      <c r="D120" s="25" t="s">
        <v>108</v>
      </c>
      <c r="E120" s="26"/>
      <c r="F120" s="26"/>
      <c r="G120" s="26">
        <f t="shared" si="2"/>
        <v>0</v>
      </c>
      <c r="H120" s="26"/>
      <c r="I120" s="26">
        <f t="shared" si="3"/>
        <v>0</v>
      </c>
    </row>
    <row r="121" spans="2:9" ht="14.25">
      <c r="B121" s="24"/>
      <c r="C121" s="24"/>
      <c r="D121" s="25" t="s">
        <v>109</v>
      </c>
      <c r="E121" s="26">
        <v>116700</v>
      </c>
      <c r="F121" s="26">
        <v>74490</v>
      </c>
      <c r="G121" s="26">
        <f t="shared" si="2"/>
        <v>191190</v>
      </c>
      <c r="H121" s="26"/>
      <c r="I121" s="26">
        <f t="shared" si="3"/>
        <v>191190</v>
      </c>
    </row>
    <row r="122" spans="2:9" ht="14.25">
      <c r="B122" s="24"/>
      <c r="C122" s="24"/>
      <c r="D122" s="25" t="s">
        <v>110</v>
      </c>
      <c r="E122" s="26"/>
      <c r="F122" s="26">
        <v>48694</v>
      </c>
      <c r="G122" s="26">
        <f t="shared" si="2"/>
        <v>48694</v>
      </c>
      <c r="H122" s="26"/>
      <c r="I122" s="26">
        <f t="shared" si="3"/>
        <v>48694</v>
      </c>
    </row>
    <row r="123" spans="2:9" ht="14.25">
      <c r="B123" s="24"/>
      <c r="C123" s="27"/>
      <c r="D123" s="28" t="s">
        <v>111</v>
      </c>
      <c r="E123" s="29">
        <f>+E115+E116+E117+E118+E119</f>
        <v>116727</v>
      </c>
      <c r="F123" s="29">
        <f>+F115+F116+F117+F118+F119</f>
        <v>123192</v>
      </c>
      <c r="G123" s="29">
        <f t="shared" si="2"/>
        <v>239919</v>
      </c>
      <c r="H123" s="29">
        <f>+H115+H116+H117+H118+H119</f>
        <v>0</v>
      </c>
      <c r="I123" s="29">
        <f t="shared" si="3"/>
        <v>239919</v>
      </c>
    </row>
    <row r="124" spans="2:9" ht="14.25">
      <c r="B124" s="24"/>
      <c r="C124" s="21" t="s">
        <v>47</v>
      </c>
      <c r="D124" s="25" t="s">
        <v>112</v>
      </c>
      <c r="E124" s="26"/>
      <c r="F124" s="26"/>
      <c r="G124" s="26">
        <f t="shared" si="2"/>
        <v>0</v>
      </c>
      <c r="H124" s="26"/>
      <c r="I124" s="26">
        <f t="shared" si="3"/>
        <v>0</v>
      </c>
    </row>
    <row r="125" spans="2:9" ht="14.25">
      <c r="B125" s="24"/>
      <c r="C125" s="24"/>
      <c r="D125" s="25" t="s">
        <v>113</v>
      </c>
      <c r="E125" s="26"/>
      <c r="F125" s="26"/>
      <c r="G125" s="26">
        <f t="shared" si="2"/>
        <v>0</v>
      </c>
      <c r="H125" s="26"/>
      <c r="I125" s="26">
        <f t="shared" si="3"/>
        <v>0</v>
      </c>
    </row>
    <row r="126" spans="2:9" ht="14.25">
      <c r="B126" s="24"/>
      <c r="C126" s="24"/>
      <c r="D126" s="25" t="s">
        <v>114</v>
      </c>
      <c r="E126" s="26"/>
      <c r="F126" s="26"/>
      <c r="G126" s="26">
        <f t="shared" si="2"/>
        <v>0</v>
      </c>
      <c r="H126" s="26"/>
      <c r="I126" s="26">
        <f t="shared" si="3"/>
        <v>0</v>
      </c>
    </row>
    <row r="127" spans="2:9" ht="14.25">
      <c r="B127" s="24"/>
      <c r="C127" s="24"/>
      <c r="D127" s="25" t="s">
        <v>115</v>
      </c>
      <c r="E127" s="26">
        <f>+E128+E129</f>
        <v>0</v>
      </c>
      <c r="F127" s="26">
        <f>+F128+F129</f>
        <v>0</v>
      </c>
      <c r="G127" s="26">
        <f t="shared" si="2"/>
        <v>0</v>
      </c>
      <c r="H127" s="26">
        <f>+H128+H129</f>
        <v>0</v>
      </c>
      <c r="I127" s="26">
        <f t="shared" si="3"/>
        <v>0</v>
      </c>
    </row>
    <row r="128" spans="2:9" ht="14.25">
      <c r="B128" s="24"/>
      <c r="C128" s="24"/>
      <c r="D128" s="25" t="s">
        <v>116</v>
      </c>
      <c r="E128" s="26"/>
      <c r="F128" s="26"/>
      <c r="G128" s="26">
        <f t="shared" si="2"/>
        <v>0</v>
      </c>
      <c r="H128" s="26"/>
      <c r="I128" s="26">
        <f t="shared" si="3"/>
        <v>0</v>
      </c>
    </row>
    <row r="129" spans="2:9" ht="14.25">
      <c r="B129" s="24"/>
      <c r="C129" s="24"/>
      <c r="D129" s="25" t="s">
        <v>117</v>
      </c>
      <c r="E129" s="26"/>
      <c r="F129" s="26"/>
      <c r="G129" s="26">
        <f t="shared" si="2"/>
        <v>0</v>
      </c>
      <c r="H129" s="26"/>
      <c r="I129" s="26">
        <f t="shared" si="3"/>
        <v>0</v>
      </c>
    </row>
    <row r="130" spans="2:9" ht="14.25">
      <c r="B130" s="24"/>
      <c r="C130" s="27"/>
      <c r="D130" s="28" t="s">
        <v>118</v>
      </c>
      <c r="E130" s="29">
        <f>+E124+E125+E126+E127</f>
        <v>0</v>
      </c>
      <c r="F130" s="29">
        <f>+F124+F125+F126+F127</f>
        <v>0</v>
      </c>
      <c r="G130" s="29">
        <f t="shared" si="2"/>
        <v>0</v>
      </c>
      <c r="H130" s="29">
        <f>+H124+H125+H126+H127</f>
        <v>0</v>
      </c>
      <c r="I130" s="29">
        <f t="shared" si="3"/>
        <v>0</v>
      </c>
    </row>
    <row r="131" spans="2:9" ht="14.25">
      <c r="B131" s="27"/>
      <c r="C131" s="30" t="s">
        <v>119</v>
      </c>
      <c r="D131" s="33"/>
      <c r="E131" s="34">
        <f xml:space="preserve"> +E123 - E130</f>
        <v>116727</v>
      </c>
      <c r="F131" s="34">
        <f xml:space="preserve"> +F123 - F130</f>
        <v>123192</v>
      </c>
      <c r="G131" s="34">
        <f t="shared" si="2"/>
        <v>239919</v>
      </c>
      <c r="H131" s="34">
        <f xml:space="preserve"> +H123 - H130</f>
        <v>0</v>
      </c>
      <c r="I131" s="34">
        <f>I123-I130</f>
        <v>239919</v>
      </c>
    </row>
    <row r="132" spans="2:9" ht="14.25">
      <c r="B132" s="30" t="s">
        <v>120</v>
      </c>
      <c r="C132" s="35"/>
      <c r="D132" s="31"/>
      <c r="E132" s="32">
        <f xml:space="preserve"> +E114 +E131</f>
        <v>2428817</v>
      </c>
      <c r="F132" s="32">
        <f xml:space="preserve"> +F114 +F131</f>
        <v>-3388293</v>
      </c>
      <c r="G132" s="32">
        <f t="shared" si="2"/>
        <v>-959476</v>
      </c>
      <c r="H132" s="32">
        <f xml:space="preserve"> +H114 +H131</f>
        <v>0</v>
      </c>
      <c r="I132" s="32">
        <f>I114+I131</f>
        <v>-959476</v>
      </c>
    </row>
  </sheetData>
  <mergeCells count="13">
    <mergeCell ref="B7:B114"/>
    <mergeCell ref="C7:C55"/>
    <mergeCell ref="C56:C113"/>
    <mergeCell ref="B115:B131"/>
    <mergeCell ref="C115:C123"/>
    <mergeCell ref="C124:C130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2022-06-05T02:10:43Z</dcterms:created>
  <dcterms:modified xsi:type="dcterms:W3CDTF">2022-06-05T02:10:46Z</dcterms:modified>
</cp:coreProperties>
</file>