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71985464-743B-4780-A7EE-77CACC3E18DE}" xr6:coauthVersionLast="47" xr6:coauthVersionMax="47" xr10:uidLastSave="{00000000-0000-0000-0000-000000000000}"/>
  <bookViews>
    <workbookView xWindow="-120" yWindow="-120" windowWidth="29040" windowHeight="15720" activeTab="1" xr2:uid="{7FB6EE5C-78D5-4A0A-9127-39140DDA3620}"/>
  </bookViews>
  <sheets>
    <sheet name="すみれ拠点" sheetId="1" r:id="rId1"/>
    <sheet name="つぼみ拠点" sheetId="2" r:id="rId2"/>
  </sheets>
  <definedNames>
    <definedName name="_xlnm.Print_Titles" localSheetId="0">すみれ拠点!$1:$5</definedName>
    <definedName name="_xlnm.Print_Titles" localSheetId="1">つぼみ拠点!$1:$5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5" i="2" l="1"/>
  <c r="G184" i="2"/>
  <c r="G183" i="2"/>
  <c r="F182" i="2"/>
  <c r="G182" i="2" s="1"/>
  <c r="E182" i="2"/>
  <c r="G181" i="2"/>
  <c r="F180" i="2"/>
  <c r="G180" i="2" s="1"/>
  <c r="E180" i="2"/>
  <c r="G179" i="2"/>
  <c r="G177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F160" i="2"/>
  <c r="F174" i="2" s="1"/>
  <c r="E160" i="2"/>
  <c r="G160" i="2" s="1"/>
  <c r="G159" i="2"/>
  <c r="G158" i="2"/>
  <c r="G156" i="2"/>
  <c r="G155" i="2"/>
  <c r="F154" i="2"/>
  <c r="E154" i="2"/>
  <c r="G154" i="2" s="1"/>
  <c r="G153" i="2"/>
  <c r="G152" i="2"/>
  <c r="G151" i="2"/>
  <c r="G150" i="2"/>
  <c r="G149" i="2"/>
  <c r="G148" i="2"/>
  <c r="G147" i="2"/>
  <c r="G146" i="2"/>
  <c r="F145" i="2"/>
  <c r="E145" i="2"/>
  <c r="G145" i="2" s="1"/>
  <c r="G144" i="2"/>
  <c r="F143" i="2"/>
  <c r="E143" i="2"/>
  <c r="G143" i="2" s="1"/>
  <c r="G142" i="2"/>
  <c r="G141" i="2"/>
  <c r="G140" i="2"/>
  <c r="G139" i="2"/>
  <c r="F139" i="2"/>
  <c r="E139" i="2"/>
  <c r="G138" i="2"/>
  <c r="G137" i="2"/>
  <c r="F136" i="2"/>
  <c r="F157" i="2" s="1"/>
  <c r="E136" i="2"/>
  <c r="G136" i="2" s="1"/>
  <c r="E133" i="2"/>
  <c r="G132" i="2"/>
  <c r="G131" i="2"/>
  <c r="F130" i="2"/>
  <c r="G130" i="2" s="1"/>
  <c r="E130" i="2"/>
  <c r="G129" i="2"/>
  <c r="G128" i="2"/>
  <c r="G127" i="2"/>
  <c r="G126" i="2"/>
  <c r="F125" i="2"/>
  <c r="G124" i="2"/>
  <c r="G123" i="2"/>
  <c r="G122" i="2"/>
  <c r="G121" i="2"/>
  <c r="F121" i="2"/>
  <c r="E121" i="2"/>
  <c r="E125" i="2" s="1"/>
  <c r="G120" i="2"/>
  <c r="G119" i="2"/>
  <c r="G118" i="2"/>
  <c r="G117" i="2"/>
  <c r="G116" i="2"/>
  <c r="F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F82" i="2"/>
  <c r="E82" i="2"/>
  <c r="G82" i="2" s="1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F64" i="2"/>
  <c r="E64" i="2"/>
  <c r="G64" i="2" s="1"/>
  <c r="G63" i="2"/>
  <c r="G62" i="2"/>
  <c r="G61" i="2"/>
  <c r="G60" i="2"/>
  <c r="G59" i="2"/>
  <c r="G58" i="2"/>
  <c r="G57" i="2"/>
  <c r="G56" i="2"/>
  <c r="G55" i="2"/>
  <c r="F55" i="2"/>
  <c r="E55" i="2"/>
  <c r="G53" i="2"/>
  <c r="G52" i="2"/>
  <c r="G51" i="2"/>
  <c r="G50" i="2"/>
  <c r="G49" i="2"/>
  <c r="F48" i="2"/>
  <c r="F47" i="2" s="1"/>
  <c r="E48" i="2"/>
  <c r="E47" i="2"/>
  <c r="G46" i="2"/>
  <c r="G45" i="2"/>
  <c r="G44" i="2"/>
  <c r="G43" i="2"/>
  <c r="F43" i="2"/>
  <c r="E43" i="2"/>
  <c r="G42" i="2"/>
  <c r="G41" i="2"/>
  <c r="G40" i="2"/>
  <c r="G39" i="2"/>
  <c r="G38" i="2"/>
  <c r="F37" i="2"/>
  <c r="E37" i="2"/>
  <c r="G37" i="2" s="1"/>
  <c r="F36" i="2"/>
  <c r="G35" i="2"/>
  <c r="G34" i="2"/>
  <c r="G33" i="2"/>
  <c r="G32" i="2"/>
  <c r="F31" i="2"/>
  <c r="E31" i="2"/>
  <c r="G31" i="2" s="1"/>
  <c r="G30" i="2"/>
  <c r="G29" i="2"/>
  <c r="G28" i="2"/>
  <c r="G27" i="2"/>
  <c r="G26" i="2"/>
  <c r="G25" i="2"/>
  <c r="G24" i="2"/>
  <c r="G23" i="2"/>
  <c r="G22" i="2"/>
  <c r="F21" i="2"/>
  <c r="E21" i="2"/>
  <c r="G21" i="2" s="1"/>
  <c r="G20" i="2"/>
  <c r="G19" i="2"/>
  <c r="G18" i="2"/>
  <c r="G17" i="2"/>
  <c r="G16" i="2"/>
  <c r="G15" i="2"/>
  <c r="F14" i="2"/>
  <c r="G14" i="2" s="1"/>
  <c r="E14" i="2"/>
  <c r="G13" i="2"/>
  <c r="G12" i="2"/>
  <c r="G11" i="2"/>
  <c r="G10" i="2"/>
  <c r="G9" i="2"/>
  <c r="G8" i="2"/>
  <c r="G7" i="2"/>
  <c r="F7" i="2"/>
  <c r="E7" i="2"/>
  <c r="E6" i="2" s="1"/>
  <c r="F6" i="2"/>
  <c r="F54" i="2" s="1"/>
  <c r="F115" i="2" s="1"/>
  <c r="G185" i="1"/>
  <c r="G184" i="1"/>
  <c r="G183" i="1"/>
  <c r="G182" i="1"/>
  <c r="F182" i="1"/>
  <c r="E182" i="1"/>
  <c r="G181" i="1"/>
  <c r="G180" i="1"/>
  <c r="F180" i="1"/>
  <c r="E180" i="1"/>
  <c r="G179" i="1"/>
  <c r="G177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F160" i="1"/>
  <c r="F174" i="1" s="1"/>
  <c r="E160" i="1"/>
  <c r="E174" i="1" s="1"/>
  <c r="G174" i="1" s="1"/>
  <c r="G159" i="1"/>
  <c r="G158" i="1"/>
  <c r="G156" i="1"/>
  <c r="G155" i="1"/>
  <c r="F154" i="1"/>
  <c r="E154" i="1"/>
  <c r="G154" i="1" s="1"/>
  <c r="G153" i="1"/>
  <c r="G152" i="1"/>
  <c r="G151" i="1"/>
  <c r="G150" i="1"/>
  <c r="G149" i="1"/>
  <c r="G148" i="1"/>
  <c r="G147" i="1"/>
  <c r="G146" i="1"/>
  <c r="F145" i="1"/>
  <c r="E145" i="1"/>
  <c r="G145" i="1" s="1"/>
  <c r="G144" i="1"/>
  <c r="F143" i="1"/>
  <c r="G143" i="1" s="1"/>
  <c r="E143" i="1"/>
  <c r="G142" i="1"/>
  <c r="G141" i="1"/>
  <c r="G140" i="1"/>
  <c r="F139" i="1"/>
  <c r="E139" i="1"/>
  <c r="G139" i="1" s="1"/>
  <c r="G138" i="1"/>
  <c r="G137" i="1"/>
  <c r="F136" i="1"/>
  <c r="F157" i="1" s="1"/>
  <c r="F175" i="1" s="1"/>
  <c r="E136" i="1"/>
  <c r="E157" i="1" s="1"/>
  <c r="F133" i="1"/>
  <c r="G132" i="1"/>
  <c r="G131" i="1"/>
  <c r="G130" i="1"/>
  <c r="F130" i="1"/>
  <c r="E130" i="1"/>
  <c r="E133" i="1" s="1"/>
  <c r="G133" i="1" s="1"/>
  <c r="G129" i="1"/>
  <c r="G128" i="1"/>
  <c r="G127" i="1"/>
  <c r="G126" i="1"/>
  <c r="E125" i="1"/>
  <c r="G124" i="1"/>
  <c r="G123" i="1"/>
  <c r="G122" i="1"/>
  <c r="F121" i="1"/>
  <c r="F125" i="1" s="1"/>
  <c r="F134" i="1" s="1"/>
  <c r="E121" i="1"/>
  <c r="G121" i="1" s="1"/>
  <c r="G120" i="1"/>
  <c r="G119" i="1"/>
  <c r="G118" i="1"/>
  <c r="G117" i="1"/>
  <c r="G116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F82" i="1"/>
  <c r="E82" i="1"/>
  <c r="G82" i="1" s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F64" i="1"/>
  <c r="F114" i="1" s="1"/>
  <c r="E64" i="1"/>
  <c r="G64" i="1" s="1"/>
  <c r="G63" i="1"/>
  <c r="G62" i="1"/>
  <c r="G61" i="1"/>
  <c r="G60" i="1"/>
  <c r="G59" i="1"/>
  <c r="G58" i="1"/>
  <c r="G57" i="1"/>
  <c r="G56" i="1"/>
  <c r="F55" i="1"/>
  <c r="E55" i="1"/>
  <c r="G55" i="1" s="1"/>
  <c r="G53" i="1"/>
  <c r="G52" i="1"/>
  <c r="G51" i="1"/>
  <c r="G50" i="1"/>
  <c r="G49" i="1"/>
  <c r="G48" i="1"/>
  <c r="F48" i="1"/>
  <c r="E48" i="1"/>
  <c r="F47" i="1"/>
  <c r="E47" i="1"/>
  <c r="G47" i="1" s="1"/>
  <c r="G46" i="1"/>
  <c r="G45" i="1"/>
  <c r="G44" i="1"/>
  <c r="F43" i="1"/>
  <c r="E43" i="1"/>
  <c r="G43" i="1" s="1"/>
  <c r="G42" i="1"/>
  <c r="G41" i="1"/>
  <c r="G40" i="1"/>
  <c r="G39" i="1"/>
  <c r="G38" i="1"/>
  <c r="F37" i="1"/>
  <c r="F36" i="1" s="1"/>
  <c r="E37" i="1"/>
  <c r="G37" i="1" s="1"/>
  <c r="G35" i="1"/>
  <c r="G34" i="1"/>
  <c r="G33" i="1"/>
  <c r="G32" i="1"/>
  <c r="F31" i="1"/>
  <c r="E31" i="1"/>
  <c r="G31" i="1" s="1"/>
  <c r="G30" i="1"/>
  <c r="G29" i="1"/>
  <c r="G28" i="1"/>
  <c r="G27" i="1"/>
  <c r="G26" i="1"/>
  <c r="G25" i="1"/>
  <c r="G24" i="1"/>
  <c r="G23" i="1"/>
  <c r="G22" i="1"/>
  <c r="F21" i="1"/>
  <c r="E21" i="1"/>
  <c r="G21" i="1" s="1"/>
  <c r="G20" i="1"/>
  <c r="G19" i="1"/>
  <c r="G18" i="1"/>
  <c r="G17" i="1"/>
  <c r="G16" i="1"/>
  <c r="G15" i="1"/>
  <c r="G14" i="1"/>
  <c r="F14" i="1"/>
  <c r="E14" i="1"/>
  <c r="G13" i="1"/>
  <c r="G12" i="1"/>
  <c r="G11" i="1"/>
  <c r="G10" i="1"/>
  <c r="G9" i="1"/>
  <c r="G8" i="1"/>
  <c r="F7" i="1"/>
  <c r="F6" i="1" s="1"/>
  <c r="E7" i="1"/>
  <c r="E6" i="1" s="1"/>
  <c r="E175" i="1" l="1"/>
  <c r="G175" i="1" s="1"/>
  <c r="G157" i="1"/>
  <c r="E134" i="1"/>
  <c r="G134" i="1" s="1"/>
  <c r="E134" i="2"/>
  <c r="G134" i="2" s="1"/>
  <c r="G125" i="2"/>
  <c r="E54" i="1"/>
  <c r="G6" i="1"/>
  <c r="F54" i="1"/>
  <c r="F115" i="1" s="1"/>
  <c r="F135" i="1" s="1"/>
  <c r="F176" i="1" s="1"/>
  <c r="F178" i="1" s="1"/>
  <c r="F186" i="1" s="1"/>
  <c r="F175" i="2"/>
  <c r="F135" i="2"/>
  <c r="F176" i="2" s="1"/>
  <c r="F178" i="2" s="1"/>
  <c r="F186" i="2" s="1"/>
  <c r="E54" i="2"/>
  <c r="G6" i="2"/>
  <c r="G47" i="2"/>
  <c r="G133" i="2"/>
  <c r="E157" i="2"/>
  <c r="G48" i="2"/>
  <c r="E36" i="1"/>
  <c r="G36" i="1" s="1"/>
  <c r="E114" i="1"/>
  <c r="G114" i="1" s="1"/>
  <c r="G7" i="1"/>
  <c r="E36" i="2"/>
  <c r="G36" i="2" s="1"/>
  <c r="E114" i="2"/>
  <c r="G114" i="2" s="1"/>
  <c r="G136" i="1"/>
  <c r="G160" i="1"/>
  <c r="G125" i="1"/>
  <c r="F133" i="2"/>
  <c r="F134" i="2" s="1"/>
  <c r="E174" i="2"/>
  <c r="G174" i="2" s="1"/>
  <c r="G157" i="2" l="1"/>
  <c r="E175" i="2"/>
  <c r="G175" i="2" s="1"/>
  <c r="E115" i="1"/>
  <c r="G54" i="1"/>
  <c r="G54" i="2"/>
  <c r="E115" i="2"/>
  <c r="G115" i="1" l="1"/>
  <c r="E135" i="1"/>
  <c r="G115" i="2"/>
  <c r="E135" i="2"/>
  <c r="G135" i="2" l="1"/>
  <c r="E176" i="2"/>
  <c r="G135" i="1"/>
  <c r="E176" i="1"/>
  <c r="E178" i="1" l="1"/>
  <c r="G176" i="1"/>
  <c r="G176" i="2"/>
  <c r="E178" i="2"/>
  <c r="E186" i="2" l="1"/>
  <c r="G186" i="2" s="1"/>
  <c r="G178" i="2"/>
  <c r="E186" i="1"/>
  <c r="G186" i="1" s="1"/>
  <c r="G178" i="1"/>
</calcChain>
</file>

<file path=xl/sharedStrings.xml><?xml version="1.0" encoding="utf-8"?>
<sst xmlns="http://schemas.openxmlformats.org/spreadsheetml/2006/main" count="398" uniqueCount="175">
  <si>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</si>
  <si>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事業活動計算書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</si>
  <si>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</si>
  <si>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</si>
  <si>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</si>
  <si>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</si>
  <si>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</si>
  <si>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</si>
  <si>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</si>
  <si>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</si>
  <si>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</si>
  <si>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居宅介護料収益</t>
  </si>
  <si>
    <t>　　介護報酬収益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</si>
  <si>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</si>
  <si>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</si>
  <si>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</si>
  <si>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</si>
  <si>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</si>
  <si>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</si>
  <si>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利用者等利用料収益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</si>
  <si>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</si>
  <si>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</si>
  <si>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</si>
  <si>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</si>
  <si>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</si>
  <si>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</si>
  <si>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</si>
  <si>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</si>
  <si>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その他の利用料収益</t>
  </si>
  <si>
    <t>　その他の事業収益</t>
  </si>
  <si>
    <t>　　補助金事業収益（公費）</t>
  </si>
  <si>
    <t>　　補助金事業収益（一般）</t>
  </si>
  <si>
    <t>　　その他の事業収益</t>
  </si>
  <si>
    <t>　（保険等査定減）</t>
  </si>
  <si>
    <t>老人福祉事業収益</t>
  </si>
  <si>
    <t>　運営事業収益</t>
  </si>
  <si>
    <t>　　管理費収益</t>
  </si>
  <si>
    <t>その他の事業収益</t>
  </si>
  <si>
    <t>　　補助金事業収益</t>
  </si>
  <si>
    <t>　　受託事業収益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</si>
  <si>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</si>
  <si>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</si>
  <si>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</si>
  <si>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</si>
  <si>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</si>
  <si>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</si>
  <si>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</si>
  <si>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</si>
  <si>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</si>
  <si>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</si>
  <si>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</si>
  <si>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</si>
  <si>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</si>
  <si>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</si>
  <si>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</si>
  <si>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</si>
  <si>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</si>
  <si>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保健衛生費</t>
  </si>
  <si>
    <t>　医療費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</si>
  <si>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</si>
  <si>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</si>
  <si>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</si>
  <si>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</si>
  <si>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</si>
  <si>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</si>
  <si>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</si>
  <si>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葬祭費</t>
  </si>
  <si>
    <t>　車輌費</t>
  </si>
  <si>
    <t>　棚卸資産評価損</t>
  </si>
  <si>
    <t>　雑費</t>
  </si>
  <si>
    <t>　その他の事業費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</si>
  <si>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</si>
  <si>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</si>
  <si>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</si>
  <si>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</si>
  <si>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</si>
  <si>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</si>
  <si>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</si>
  <si>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</si>
  <si>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</si>
  <si>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</si>
  <si>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</si>
  <si>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</si>
  <si>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</si>
  <si>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</si>
  <si>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</si>
  <si>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</si>
  <si>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</si>
  <si>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</si>
  <si>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その他の事務費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</si>
  <si>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</si>
  <si>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</si>
  <si>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</si>
  <si>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</si>
  <si>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</si>
  <si>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</si>
  <si>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</si>
  <si>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</si>
  <si>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</si>
  <si>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</si>
  <si>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</si>
  <si>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</si>
  <si>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</si>
  <si>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</si>
  <si>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</si>
  <si>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</si>
  <si>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</si>
  <si>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</si>
  <si>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</si>
  <si>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</si>
  <si>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</si>
  <si>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</si>
  <si>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</si>
  <si>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</si>
  <si>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</si>
  <si>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</si>
  <si>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</si>
  <si>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</si>
  <si>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</si>
  <si>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</si>
  <si>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</si>
  <si>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</si>
  <si>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</si>
  <si>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</si>
  <si>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</si>
  <si>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</si>
  <si>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</si>
  <si>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</si>
  <si>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</si>
  <si>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</si>
  <si>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　固定資産受贈額</t>
  </si>
  <si>
    <t>固定資産売却益</t>
  </si>
  <si>
    <t>　車輌運搬具売却益</t>
  </si>
  <si>
    <t>　器具及び備品売却益</t>
  </si>
  <si>
    <t>　その他の固定資産売却益</t>
  </si>
  <si>
    <t>事業区分間繰入金収益</t>
  </si>
  <si>
    <t>拠点区分間繰入金収益</t>
  </si>
  <si>
    <t>サービス区分間繰入金収益</t>
  </si>
  <si>
    <t>事業区分間固定資産移管収益</t>
  </si>
  <si>
    <t>拠点区分間固定資産移管収益</t>
  </si>
  <si>
    <t>その他の特別収益</t>
  </si>
  <si>
    <t>　貸倒引当金戻入益</t>
  </si>
  <si>
    <t>　徴収不能引当金戻入益</t>
  </si>
  <si>
    <t>特別収益計（８）</t>
  </si>
  <si>
    <t>基本金組入額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</si>
  <si>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</si>
  <si>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</si>
  <si>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</si>
  <si>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</si>
  <si>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</si>
  <si>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</si>
  <si>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</si>
  <si>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</si>
  <si>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</si>
  <si>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</si>
  <si>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</si>
  <si>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サービス区分間繰入金費用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</si>
  <si>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</si>
  <si>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</si>
  <si>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</si>
  <si>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</si>
  <si>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</si>
  <si>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</si>
  <si>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</si>
  <si>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</si>
  <si>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</si>
  <si>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</si>
  <si>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</si>
  <si>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　その他の積立金取崩額</t>
  </si>
  <si>
    <t>その他の積立金積立額（１６）</t>
  </si>
  <si>
    <t>　その他の積立金積立額</t>
  </si>
  <si>
    <t>　修繕積立金積立額</t>
  </si>
  <si>
    <t>　設備整備積立金積立額</t>
  </si>
  <si>
    <t>次期繰越活動増減差額（１７）＝（１３）＋（１４）＋（１５）－（１６）</t>
  </si>
  <si>
    <t>つぼみ拠点拠点区分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</si>
</sst>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11" xfId="2" applyFont="1" applyBorder="1">
      <alignment horizontal="left" vertical="top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2B5EA91F-DA21-48C4-845C-5350792CD736}"/>
    <cellStyle name="標準 3" xfId="1" xr:uid="{78B866EA-7EE3-4F87-A87A-363F2AB506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41D57-1B9B-4943-A4B8-07C73BB08FE5}">
  <sheetPr>
    <pageSetUpPr fitToPage="1"/>
  </sheetPr>
  <dimension ref="B1:G186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+E7+E14+E21+E31+E35</f>
        <v>179928699</v>
      </c>
      <c r="F6" s="11">
        <f>+F7+F14+F21+F31+F35</f>
        <v>173013987</v>
      </c>
      <c r="G6" s="11">
        <f>E6-F6</f>
        <v>6914712</v>
      </c>
    </row>
    <row r="7" spans="2:7" x14ac:dyDescent="0.4">
      <c r="B7" s="12"/>
      <c r="C7" s="12"/>
      <c r="D7" s="13" t="s">
        <v>11</v>
      </c>
      <c r="E7" s="14">
        <f>+E8+E9+E10+E11+E12+E13</f>
        <v>16975821</v>
      </c>
      <c r="F7" s="14">
        <f>+F8+F9+F10+F11+F12+F13</f>
        <v>16131600</v>
      </c>
      <c r="G7" s="14">
        <f t="shared" ref="G7:G70" si="0">E7-F7</f>
        <v>844221</v>
      </c>
    </row>
    <row r="8" spans="2:7" x14ac:dyDescent="0.4">
      <c r="B8" s="12"/>
      <c r="C8" s="12"/>
      <c r="D8" s="13" t="s">
        <v>12</v>
      </c>
      <c r="E8" s="14">
        <v>14942056</v>
      </c>
      <c r="F8" s="14">
        <v>14126512</v>
      </c>
      <c r="G8" s="14">
        <f t="shared" si="0"/>
        <v>815544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v>2033765</v>
      </c>
      <c r="F11" s="14">
        <v>2005088</v>
      </c>
      <c r="G11" s="14">
        <f t="shared" si="0"/>
        <v>28677</v>
      </c>
    </row>
    <row r="12" spans="2:7" x14ac:dyDescent="0.4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18</v>
      </c>
      <c r="E14" s="14">
        <f>+E15+E16+E17+E18+E19+E20</f>
        <v>129440092</v>
      </c>
      <c r="F14" s="14">
        <f>+F15+F16+F17+F18+F19+F20</f>
        <v>128836284</v>
      </c>
      <c r="G14" s="14">
        <f t="shared" si="0"/>
        <v>603808</v>
      </c>
    </row>
    <row r="15" spans="2:7" x14ac:dyDescent="0.4">
      <c r="B15" s="12"/>
      <c r="C15" s="12"/>
      <c r="D15" s="13" t="s">
        <v>12</v>
      </c>
      <c r="E15" s="14">
        <v>116410360</v>
      </c>
      <c r="F15" s="14">
        <v>116316286</v>
      </c>
      <c r="G15" s="14">
        <f t="shared" si="0"/>
        <v>94074</v>
      </c>
    </row>
    <row r="16" spans="2:7" x14ac:dyDescent="0.4">
      <c r="B16" s="12"/>
      <c r="C16" s="12"/>
      <c r="D16" s="13" t="s">
        <v>13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14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15</v>
      </c>
      <c r="E18" s="14">
        <v>13029732</v>
      </c>
      <c r="F18" s="14">
        <v>12519998</v>
      </c>
      <c r="G18" s="14">
        <f t="shared" si="0"/>
        <v>509734</v>
      </c>
    </row>
    <row r="19" spans="2:7" x14ac:dyDescent="0.4">
      <c r="B19" s="12"/>
      <c r="C19" s="12"/>
      <c r="D19" s="13" t="s">
        <v>16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17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19</v>
      </c>
      <c r="E21" s="14">
        <f>+E22+E23+E24+E25+E26+E27+E28+E29+E30</f>
        <v>29866125</v>
      </c>
      <c r="F21" s="14">
        <f>+F22+F23+F24+F25+F26+F27+F28+F29+F30</f>
        <v>28046103</v>
      </c>
      <c r="G21" s="14">
        <f t="shared" si="0"/>
        <v>1820022</v>
      </c>
    </row>
    <row r="22" spans="2:7" x14ac:dyDescent="0.4">
      <c r="B22" s="12"/>
      <c r="C22" s="12"/>
      <c r="D22" s="13" t="s">
        <v>20</v>
      </c>
      <c r="E22" s="14">
        <v>45210</v>
      </c>
      <c r="F22" s="14">
        <v>27720</v>
      </c>
      <c r="G22" s="14">
        <f t="shared" si="0"/>
        <v>17490</v>
      </c>
    </row>
    <row r="23" spans="2:7" x14ac:dyDescent="0.4">
      <c r="B23" s="12"/>
      <c r="C23" s="12"/>
      <c r="D23" s="13" t="s">
        <v>21</v>
      </c>
      <c r="E23" s="14">
        <v>174170</v>
      </c>
      <c r="F23" s="14">
        <v>164860</v>
      </c>
      <c r="G23" s="14">
        <f t="shared" si="0"/>
        <v>9310</v>
      </c>
    </row>
    <row r="24" spans="2:7" x14ac:dyDescent="0.4">
      <c r="B24" s="12"/>
      <c r="C24" s="12"/>
      <c r="D24" s="13" t="s">
        <v>22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23</v>
      </c>
      <c r="E25" s="14">
        <v>12482053</v>
      </c>
      <c r="F25" s="14">
        <v>11079465</v>
      </c>
      <c r="G25" s="14">
        <f t="shared" si="0"/>
        <v>1402588</v>
      </c>
    </row>
    <row r="26" spans="2:7" x14ac:dyDescent="0.4">
      <c r="B26" s="12"/>
      <c r="C26" s="12"/>
      <c r="D26" s="13" t="s">
        <v>24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25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26</v>
      </c>
      <c r="E28" s="14">
        <v>17164692</v>
      </c>
      <c r="F28" s="14">
        <v>16774058</v>
      </c>
      <c r="G28" s="14">
        <f t="shared" si="0"/>
        <v>390634</v>
      </c>
    </row>
    <row r="29" spans="2:7" x14ac:dyDescent="0.4">
      <c r="B29" s="12"/>
      <c r="C29" s="12"/>
      <c r="D29" s="13" t="s">
        <v>27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28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29</v>
      </c>
      <c r="E31" s="14">
        <f>+E32+E33+E34</f>
        <v>3646661</v>
      </c>
      <c r="F31" s="14">
        <f>+F32+F33+F34</f>
        <v>0</v>
      </c>
      <c r="G31" s="14">
        <f t="shared" si="0"/>
        <v>3646661</v>
      </c>
    </row>
    <row r="32" spans="2:7" x14ac:dyDescent="0.4">
      <c r="B32" s="12"/>
      <c r="C32" s="12"/>
      <c r="D32" s="13" t="s">
        <v>30</v>
      </c>
      <c r="E32" s="14"/>
      <c r="F32" s="14"/>
      <c r="G32" s="14">
        <f t="shared" si="0"/>
        <v>0</v>
      </c>
    </row>
    <row r="33" spans="2:7" x14ac:dyDescent="0.4">
      <c r="B33" s="12"/>
      <c r="C33" s="12"/>
      <c r="D33" s="13" t="s">
        <v>31</v>
      </c>
      <c r="E33" s="14">
        <v>3646661</v>
      </c>
      <c r="F33" s="14"/>
      <c r="G33" s="14">
        <f t="shared" si="0"/>
        <v>3646661</v>
      </c>
    </row>
    <row r="34" spans="2:7" x14ac:dyDescent="0.4">
      <c r="B34" s="12"/>
      <c r="C34" s="12"/>
      <c r="D34" s="13" t="s">
        <v>32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33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34</v>
      </c>
      <c r="E36" s="14">
        <f>+E37+E43</f>
        <v>0</v>
      </c>
      <c r="F36" s="14">
        <f>+F37+F43</f>
        <v>0</v>
      </c>
      <c r="G36" s="14">
        <f t="shared" si="0"/>
        <v>0</v>
      </c>
    </row>
    <row r="37" spans="2:7" x14ac:dyDescent="0.4">
      <c r="B37" s="12"/>
      <c r="C37" s="12"/>
      <c r="D37" s="13" t="s">
        <v>35</v>
      </c>
      <c r="E37" s="14">
        <f>+E38+E39+E40+E41+E42</f>
        <v>0</v>
      </c>
      <c r="F37" s="14">
        <f>+F38+F39+F40+F41+F42</f>
        <v>0</v>
      </c>
      <c r="G37" s="14">
        <f t="shared" si="0"/>
        <v>0</v>
      </c>
    </row>
    <row r="38" spans="2:7" x14ac:dyDescent="0.4">
      <c r="B38" s="12"/>
      <c r="C38" s="12"/>
      <c r="D38" s="13" t="s">
        <v>36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28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30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31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32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29</v>
      </c>
      <c r="E43" s="14">
        <f>+E44+E45+E46</f>
        <v>0</v>
      </c>
      <c r="F43" s="14">
        <f>+F44+F45+F46</f>
        <v>0</v>
      </c>
      <c r="G43" s="14">
        <f t="shared" si="0"/>
        <v>0</v>
      </c>
    </row>
    <row r="44" spans="2:7" x14ac:dyDescent="0.4">
      <c r="B44" s="12"/>
      <c r="C44" s="12"/>
      <c r="D44" s="13" t="s">
        <v>36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28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32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37</v>
      </c>
      <c r="E47" s="14">
        <f>+E48</f>
        <v>0</v>
      </c>
      <c r="F47" s="14">
        <f>+F48</f>
        <v>1429368</v>
      </c>
      <c r="G47" s="14">
        <f t="shared" si="0"/>
        <v>-1429368</v>
      </c>
    </row>
    <row r="48" spans="2:7" x14ac:dyDescent="0.4">
      <c r="B48" s="12"/>
      <c r="C48" s="12"/>
      <c r="D48" s="13" t="s">
        <v>29</v>
      </c>
      <c r="E48" s="14">
        <f>+E49+E50+E51</f>
        <v>0</v>
      </c>
      <c r="F48" s="14">
        <f>+F49+F50+F51</f>
        <v>1429368</v>
      </c>
      <c r="G48" s="14">
        <f t="shared" si="0"/>
        <v>-1429368</v>
      </c>
    </row>
    <row r="49" spans="2:7" x14ac:dyDescent="0.4">
      <c r="B49" s="12"/>
      <c r="C49" s="12"/>
      <c r="D49" s="13" t="s">
        <v>38</v>
      </c>
      <c r="E49" s="14"/>
      <c r="F49" s="14">
        <v>1429368</v>
      </c>
      <c r="G49" s="14">
        <f t="shared" si="0"/>
        <v>-1429368</v>
      </c>
    </row>
    <row r="50" spans="2:7" x14ac:dyDescent="0.4">
      <c r="B50" s="12"/>
      <c r="C50" s="12"/>
      <c r="D50" s="13" t="s">
        <v>39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32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40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41</v>
      </c>
      <c r="E53" s="14"/>
      <c r="F53" s="14"/>
      <c r="G53" s="14">
        <f t="shared" si="0"/>
        <v>0</v>
      </c>
    </row>
    <row r="54" spans="2:7" x14ac:dyDescent="0.4">
      <c r="B54" s="12"/>
      <c r="C54" s="15"/>
      <c r="D54" s="16" t="s">
        <v>42</v>
      </c>
      <c r="E54" s="17">
        <f>+E6+E36+E47+E52+E53</f>
        <v>179928699</v>
      </c>
      <c r="F54" s="17">
        <f>+F6+F36+F47+F52+F53</f>
        <v>174443355</v>
      </c>
      <c r="G54" s="17">
        <f t="shared" si="0"/>
        <v>5485344</v>
      </c>
    </row>
    <row r="55" spans="2:7" x14ac:dyDescent="0.4">
      <c r="B55" s="12"/>
      <c r="C55" s="9" t="s">
        <v>43</v>
      </c>
      <c r="D55" s="13" t="s">
        <v>44</v>
      </c>
      <c r="E55" s="14">
        <f>+E56+E57+E58+E59+E60+E61+E62+E63</f>
        <v>123743936</v>
      </c>
      <c r="F55" s="14">
        <f>+F56+F57+F58+F59+F60+F61+F62+F63</f>
        <v>119264183</v>
      </c>
      <c r="G55" s="14">
        <f t="shared" si="0"/>
        <v>4479753</v>
      </c>
    </row>
    <row r="56" spans="2:7" x14ac:dyDescent="0.4">
      <c r="B56" s="12"/>
      <c r="C56" s="12"/>
      <c r="D56" s="13" t="s">
        <v>45</v>
      </c>
      <c r="E56" s="14">
        <v>10000</v>
      </c>
      <c r="F56" s="14">
        <v>10000</v>
      </c>
      <c r="G56" s="14">
        <f t="shared" si="0"/>
        <v>0</v>
      </c>
    </row>
    <row r="57" spans="2:7" x14ac:dyDescent="0.4">
      <c r="B57" s="12"/>
      <c r="C57" s="12"/>
      <c r="D57" s="13" t="s">
        <v>46</v>
      </c>
      <c r="E57" s="14">
        <v>76741914</v>
      </c>
      <c r="F57" s="14">
        <v>71260984</v>
      </c>
      <c r="G57" s="14">
        <f t="shared" si="0"/>
        <v>5480930</v>
      </c>
    </row>
    <row r="58" spans="2:7" x14ac:dyDescent="0.4">
      <c r="B58" s="12"/>
      <c r="C58" s="12"/>
      <c r="D58" s="13" t="s">
        <v>47</v>
      </c>
      <c r="E58" s="14">
        <v>8491621</v>
      </c>
      <c r="F58" s="14">
        <v>8251551</v>
      </c>
      <c r="G58" s="14">
        <f t="shared" si="0"/>
        <v>240070</v>
      </c>
    </row>
    <row r="59" spans="2:7" x14ac:dyDescent="0.4">
      <c r="B59" s="12"/>
      <c r="C59" s="12"/>
      <c r="D59" s="13" t="s">
        <v>48</v>
      </c>
      <c r="E59" s="14">
        <v>9378863</v>
      </c>
      <c r="F59" s="14">
        <v>10319500</v>
      </c>
      <c r="G59" s="14">
        <f t="shared" si="0"/>
        <v>-940637</v>
      </c>
    </row>
    <row r="60" spans="2:7" x14ac:dyDescent="0.4">
      <c r="B60" s="12"/>
      <c r="C60" s="12"/>
      <c r="D60" s="13" t="s">
        <v>49</v>
      </c>
      <c r="E60" s="14">
        <v>10163074</v>
      </c>
      <c r="F60" s="14">
        <v>10927179</v>
      </c>
      <c r="G60" s="14">
        <f t="shared" si="0"/>
        <v>-764105</v>
      </c>
    </row>
    <row r="61" spans="2:7" x14ac:dyDescent="0.4">
      <c r="B61" s="12"/>
      <c r="C61" s="12"/>
      <c r="D61" s="13" t="s">
        <v>50</v>
      </c>
      <c r="E61" s="14"/>
      <c r="F61" s="14">
        <v>249300</v>
      </c>
      <c r="G61" s="14">
        <f t="shared" si="0"/>
        <v>-249300</v>
      </c>
    </row>
    <row r="62" spans="2:7" x14ac:dyDescent="0.4">
      <c r="B62" s="12"/>
      <c r="C62" s="12"/>
      <c r="D62" s="13" t="s">
        <v>51</v>
      </c>
      <c r="E62" s="14">
        <v>3471000</v>
      </c>
      <c r="F62" s="14">
        <v>3604500</v>
      </c>
      <c r="G62" s="14">
        <f t="shared" si="0"/>
        <v>-133500</v>
      </c>
    </row>
    <row r="63" spans="2:7" x14ac:dyDescent="0.4">
      <c r="B63" s="12"/>
      <c r="C63" s="12"/>
      <c r="D63" s="13" t="s">
        <v>52</v>
      </c>
      <c r="E63" s="14">
        <v>15487464</v>
      </c>
      <c r="F63" s="14">
        <v>14641169</v>
      </c>
      <c r="G63" s="14">
        <f t="shared" si="0"/>
        <v>846295</v>
      </c>
    </row>
    <row r="64" spans="2:7" x14ac:dyDescent="0.4">
      <c r="B64" s="12"/>
      <c r="C64" s="12"/>
      <c r="D64" s="13" t="s">
        <v>53</v>
      </c>
      <c r="E64" s="14">
        <f>+E65+E66+E67+E68+E69+E70+E71+E72+E73+E74+E75+E76+E77+E78+E79+E80+E81</f>
        <v>22934231</v>
      </c>
      <c r="F64" s="14">
        <f>+F65+F66+F67+F68+F69+F70+F71+F72+F73+F74+F75+F76+F77+F78+F79+F80+F81</f>
        <v>21629152</v>
      </c>
      <c r="G64" s="14">
        <f t="shared" si="0"/>
        <v>1305079</v>
      </c>
    </row>
    <row r="65" spans="2:7" x14ac:dyDescent="0.4">
      <c r="B65" s="12"/>
      <c r="C65" s="12"/>
      <c r="D65" s="13" t="s">
        <v>54</v>
      </c>
      <c r="E65" s="14">
        <v>9490241</v>
      </c>
      <c r="F65" s="14">
        <v>9881372</v>
      </c>
      <c r="G65" s="14">
        <f t="shared" si="0"/>
        <v>-391131</v>
      </c>
    </row>
    <row r="66" spans="2:7" x14ac:dyDescent="0.4">
      <c r="B66" s="12"/>
      <c r="C66" s="12"/>
      <c r="D66" s="13" t="s">
        <v>55</v>
      </c>
      <c r="E66" s="14">
        <v>3325692</v>
      </c>
      <c r="F66" s="14">
        <v>3099955</v>
      </c>
      <c r="G66" s="14">
        <f t="shared" si="0"/>
        <v>225737</v>
      </c>
    </row>
    <row r="67" spans="2:7" x14ac:dyDescent="0.4">
      <c r="B67" s="12"/>
      <c r="C67" s="12"/>
      <c r="D67" s="13" t="s">
        <v>56</v>
      </c>
      <c r="E67" s="14"/>
      <c r="F67" s="14"/>
      <c r="G67" s="14">
        <f t="shared" si="0"/>
        <v>0</v>
      </c>
    </row>
    <row r="68" spans="2:7" x14ac:dyDescent="0.4">
      <c r="B68" s="12"/>
      <c r="C68" s="12"/>
      <c r="D68" s="13" t="s">
        <v>57</v>
      </c>
      <c r="E68" s="14">
        <v>896611</v>
      </c>
      <c r="F68" s="14">
        <v>314876</v>
      </c>
      <c r="G68" s="14">
        <f t="shared" si="0"/>
        <v>581735</v>
      </c>
    </row>
    <row r="69" spans="2:7" x14ac:dyDescent="0.4">
      <c r="B69" s="12"/>
      <c r="C69" s="12"/>
      <c r="D69" s="13" t="s">
        <v>58</v>
      </c>
      <c r="E69" s="14"/>
      <c r="F69" s="14"/>
      <c r="G69" s="14">
        <f t="shared" si="0"/>
        <v>0</v>
      </c>
    </row>
    <row r="70" spans="2:7" x14ac:dyDescent="0.4">
      <c r="B70" s="12"/>
      <c r="C70" s="12"/>
      <c r="D70" s="13" t="s">
        <v>59</v>
      </c>
      <c r="E70" s="14">
        <v>251680</v>
      </c>
      <c r="F70" s="14">
        <v>226979</v>
      </c>
      <c r="G70" s="14">
        <f t="shared" si="0"/>
        <v>24701</v>
      </c>
    </row>
    <row r="71" spans="2:7" x14ac:dyDescent="0.4">
      <c r="B71" s="12"/>
      <c r="C71" s="12"/>
      <c r="D71" s="13" t="s">
        <v>60</v>
      </c>
      <c r="E71" s="14"/>
      <c r="F71" s="14"/>
      <c r="G71" s="14">
        <f t="shared" ref="G71:G134" si="1">E71-F71</f>
        <v>0</v>
      </c>
    </row>
    <row r="72" spans="2:7" x14ac:dyDescent="0.4">
      <c r="B72" s="12"/>
      <c r="C72" s="12"/>
      <c r="D72" s="13" t="s">
        <v>61</v>
      </c>
      <c r="E72" s="14">
        <v>6725681</v>
      </c>
      <c r="F72" s="14">
        <v>5968621</v>
      </c>
      <c r="G72" s="14">
        <f t="shared" si="1"/>
        <v>757060</v>
      </c>
    </row>
    <row r="73" spans="2:7" x14ac:dyDescent="0.4">
      <c r="B73" s="12"/>
      <c r="C73" s="12"/>
      <c r="D73" s="13" t="s">
        <v>62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63</v>
      </c>
      <c r="E74" s="14">
        <v>787782</v>
      </c>
      <c r="F74" s="14">
        <v>888397</v>
      </c>
      <c r="G74" s="14">
        <f t="shared" si="1"/>
        <v>-100615</v>
      </c>
    </row>
    <row r="75" spans="2:7" x14ac:dyDescent="0.4">
      <c r="B75" s="12"/>
      <c r="C75" s="12"/>
      <c r="D75" s="13" t="s">
        <v>64</v>
      </c>
      <c r="E75" s="14"/>
      <c r="F75" s="14"/>
      <c r="G75" s="14">
        <f t="shared" si="1"/>
        <v>0</v>
      </c>
    </row>
    <row r="76" spans="2:7" x14ac:dyDescent="0.4">
      <c r="B76" s="12"/>
      <c r="C76" s="12"/>
      <c r="D76" s="13" t="s">
        <v>65</v>
      </c>
      <c r="E76" s="14">
        <v>1263601</v>
      </c>
      <c r="F76" s="14">
        <v>1160212</v>
      </c>
      <c r="G76" s="14">
        <f t="shared" si="1"/>
        <v>103389</v>
      </c>
    </row>
    <row r="77" spans="2:7" x14ac:dyDescent="0.4">
      <c r="B77" s="12"/>
      <c r="C77" s="12"/>
      <c r="D77" s="13" t="s">
        <v>66</v>
      </c>
      <c r="E77" s="14">
        <v>60000</v>
      </c>
      <c r="F77" s="14">
        <v>60000</v>
      </c>
      <c r="G77" s="14">
        <f t="shared" si="1"/>
        <v>0</v>
      </c>
    </row>
    <row r="78" spans="2:7" x14ac:dyDescent="0.4">
      <c r="B78" s="12"/>
      <c r="C78" s="12"/>
      <c r="D78" s="13" t="s">
        <v>67</v>
      </c>
      <c r="E78" s="14">
        <v>108346</v>
      </c>
      <c r="F78" s="14">
        <v>27540</v>
      </c>
      <c r="G78" s="14">
        <f t="shared" si="1"/>
        <v>80806</v>
      </c>
    </row>
    <row r="79" spans="2:7" x14ac:dyDescent="0.4">
      <c r="B79" s="12"/>
      <c r="C79" s="12"/>
      <c r="D79" s="13" t="s">
        <v>68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69</v>
      </c>
      <c r="E80" s="14">
        <v>24597</v>
      </c>
      <c r="F80" s="14">
        <v>1200</v>
      </c>
      <c r="G80" s="14">
        <f t="shared" si="1"/>
        <v>23397</v>
      </c>
    </row>
    <row r="81" spans="2:7" x14ac:dyDescent="0.4">
      <c r="B81" s="12"/>
      <c r="C81" s="12"/>
      <c r="D81" s="13" t="s">
        <v>70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71</v>
      </c>
      <c r="E82" s="14">
        <f>+E83+E84+E85+E86+E87+E88+E89+E90+E91+E92+E93+E94+E95+E96+E97+E98+E99+E100+E101+E102+E103+E104+E105</f>
        <v>19607122</v>
      </c>
      <c r="F82" s="14">
        <f>+F83+F84+F85+F86+F87+F88+F89+F90+F91+F92+F93+F94+F95+F96+F97+F98+F99+F100+F101+F102+F103+F104+F105</f>
        <v>20527015</v>
      </c>
      <c r="G82" s="14">
        <f t="shared" si="1"/>
        <v>-919893</v>
      </c>
    </row>
    <row r="83" spans="2:7" x14ac:dyDescent="0.4">
      <c r="B83" s="12"/>
      <c r="C83" s="12"/>
      <c r="D83" s="13" t="s">
        <v>72</v>
      </c>
      <c r="E83" s="14">
        <v>357381</v>
      </c>
      <c r="F83" s="14">
        <v>307974</v>
      </c>
      <c r="G83" s="14">
        <f t="shared" si="1"/>
        <v>49407</v>
      </c>
    </row>
    <row r="84" spans="2:7" x14ac:dyDescent="0.4">
      <c r="B84" s="12"/>
      <c r="C84" s="12"/>
      <c r="D84" s="13" t="s">
        <v>73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74</v>
      </c>
      <c r="E85" s="14">
        <v>586132</v>
      </c>
      <c r="F85" s="14">
        <v>489000</v>
      </c>
      <c r="G85" s="14">
        <f t="shared" si="1"/>
        <v>97132</v>
      </c>
    </row>
    <row r="86" spans="2:7" x14ac:dyDescent="0.4">
      <c r="B86" s="12"/>
      <c r="C86" s="12"/>
      <c r="D86" s="13" t="s">
        <v>75</v>
      </c>
      <c r="E86" s="14">
        <v>35430</v>
      </c>
      <c r="F86" s="14">
        <v>17200</v>
      </c>
      <c r="G86" s="14">
        <f t="shared" si="1"/>
        <v>18230</v>
      </c>
    </row>
    <row r="87" spans="2:7" x14ac:dyDescent="0.4">
      <c r="B87" s="12"/>
      <c r="C87" s="12"/>
      <c r="D87" s="13" t="s">
        <v>76</v>
      </c>
      <c r="E87" s="14">
        <v>197975</v>
      </c>
      <c r="F87" s="14">
        <v>136592</v>
      </c>
      <c r="G87" s="14">
        <f t="shared" si="1"/>
        <v>61383</v>
      </c>
    </row>
    <row r="88" spans="2:7" x14ac:dyDescent="0.4">
      <c r="B88" s="12"/>
      <c r="C88" s="12"/>
      <c r="D88" s="13" t="s">
        <v>77</v>
      </c>
      <c r="E88" s="14"/>
      <c r="F88" s="14"/>
      <c r="G88" s="14">
        <f t="shared" si="1"/>
        <v>0</v>
      </c>
    </row>
    <row r="89" spans="2:7" x14ac:dyDescent="0.4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62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78</v>
      </c>
      <c r="E91" s="14">
        <v>311855</v>
      </c>
      <c r="F91" s="14">
        <v>1149060</v>
      </c>
      <c r="G91" s="14">
        <f t="shared" si="1"/>
        <v>-837205</v>
      </c>
    </row>
    <row r="92" spans="2:7" x14ac:dyDescent="0.4">
      <c r="B92" s="12"/>
      <c r="C92" s="12"/>
      <c r="D92" s="13" t="s">
        <v>79</v>
      </c>
      <c r="E92" s="14">
        <v>1072125</v>
      </c>
      <c r="F92" s="14">
        <v>1056335</v>
      </c>
      <c r="G92" s="14">
        <f t="shared" si="1"/>
        <v>15790</v>
      </c>
    </row>
    <row r="93" spans="2:7" x14ac:dyDescent="0.4">
      <c r="B93" s="12"/>
      <c r="C93" s="12"/>
      <c r="D93" s="13" t="s">
        <v>80</v>
      </c>
      <c r="E93" s="14">
        <v>46000</v>
      </c>
      <c r="F93" s="14">
        <v>44000</v>
      </c>
      <c r="G93" s="14">
        <f t="shared" si="1"/>
        <v>2000</v>
      </c>
    </row>
    <row r="94" spans="2:7" x14ac:dyDescent="0.4">
      <c r="B94" s="12"/>
      <c r="C94" s="12"/>
      <c r="D94" s="13" t="s">
        <v>81</v>
      </c>
      <c r="E94" s="14">
        <v>3300</v>
      </c>
      <c r="F94" s="14">
        <v>236800</v>
      </c>
      <c r="G94" s="14">
        <f t="shared" si="1"/>
        <v>-233500</v>
      </c>
    </row>
    <row r="95" spans="2:7" x14ac:dyDescent="0.4">
      <c r="B95" s="12"/>
      <c r="C95" s="12"/>
      <c r="D95" s="13" t="s">
        <v>82</v>
      </c>
      <c r="E95" s="14">
        <v>14227970</v>
      </c>
      <c r="F95" s="14">
        <v>14473678</v>
      </c>
      <c r="G95" s="14">
        <f t="shared" si="1"/>
        <v>-245708</v>
      </c>
    </row>
    <row r="96" spans="2:7" x14ac:dyDescent="0.4">
      <c r="B96" s="12"/>
      <c r="C96" s="12"/>
      <c r="D96" s="13" t="s">
        <v>83</v>
      </c>
      <c r="E96" s="14">
        <v>116854</v>
      </c>
      <c r="F96" s="14">
        <v>101244</v>
      </c>
      <c r="G96" s="14">
        <f t="shared" si="1"/>
        <v>15610</v>
      </c>
    </row>
    <row r="97" spans="2:7" x14ac:dyDescent="0.4">
      <c r="B97" s="12"/>
      <c r="C97" s="12"/>
      <c r="D97" s="13" t="s">
        <v>64</v>
      </c>
      <c r="E97" s="14">
        <v>837772</v>
      </c>
      <c r="F97" s="14">
        <v>867250</v>
      </c>
      <c r="G97" s="14">
        <f t="shared" si="1"/>
        <v>-29478</v>
      </c>
    </row>
    <row r="98" spans="2:7" x14ac:dyDescent="0.4">
      <c r="B98" s="12"/>
      <c r="C98" s="12"/>
      <c r="D98" s="13" t="s">
        <v>65</v>
      </c>
      <c r="E98" s="14">
        <v>1318312</v>
      </c>
      <c r="F98" s="14">
        <v>1242846</v>
      </c>
      <c r="G98" s="14">
        <f t="shared" si="1"/>
        <v>75466</v>
      </c>
    </row>
    <row r="99" spans="2:7" x14ac:dyDescent="0.4">
      <c r="B99" s="12"/>
      <c r="C99" s="12"/>
      <c r="D99" s="13" t="s">
        <v>84</v>
      </c>
      <c r="E99" s="14"/>
      <c r="F99" s="14"/>
      <c r="G99" s="14">
        <f t="shared" si="1"/>
        <v>0</v>
      </c>
    </row>
    <row r="100" spans="2:7" x14ac:dyDescent="0.4">
      <c r="B100" s="12"/>
      <c r="C100" s="12"/>
      <c r="D100" s="13" t="s">
        <v>85</v>
      </c>
      <c r="E100" s="14">
        <v>8636</v>
      </c>
      <c r="F100" s="14">
        <v>10436</v>
      </c>
      <c r="G100" s="14">
        <f t="shared" si="1"/>
        <v>-1800</v>
      </c>
    </row>
    <row r="101" spans="2:7" x14ac:dyDescent="0.4">
      <c r="B101" s="12"/>
      <c r="C101" s="12"/>
      <c r="D101" s="13" t="s">
        <v>86</v>
      </c>
      <c r="E101" s="14">
        <v>421980</v>
      </c>
      <c r="F101" s="14">
        <v>332200</v>
      </c>
      <c r="G101" s="14">
        <f t="shared" si="1"/>
        <v>89780</v>
      </c>
    </row>
    <row r="102" spans="2:7" x14ac:dyDescent="0.4">
      <c r="B102" s="12"/>
      <c r="C102" s="12"/>
      <c r="D102" s="13" t="s">
        <v>87</v>
      </c>
      <c r="E102" s="14">
        <v>35400</v>
      </c>
      <c r="F102" s="14">
        <v>32400</v>
      </c>
      <c r="G102" s="14">
        <f t="shared" si="1"/>
        <v>3000</v>
      </c>
    </row>
    <row r="103" spans="2:7" x14ac:dyDescent="0.4">
      <c r="B103" s="12"/>
      <c r="C103" s="12"/>
      <c r="D103" s="13" t="s">
        <v>88</v>
      </c>
      <c r="E103" s="14">
        <v>30000</v>
      </c>
      <c r="F103" s="14">
        <v>30000</v>
      </c>
      <c r="G103" s="14">
        <f t="shared" si="1"/>
        <v>0</v>
      </c>
    </row>
    <row r="104" spans="2:7" x14ac:dyDescent="0.4">
      <c r="B104" s="12"/>
      <c r="C104" s="12"/>
      <c r="D104" s="13" t="s">
        <v>69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89</v>
      </c>
      <c r="E105" s="14"/>
      <c r="F105" s="14"/>
      <c r="G105" s="14">
        <f t="shared" si="1"/>
        <v>0</v>
      </c>
    </row>
    <row r="106" spans="2:7" x14ac:dyDescent="0.4">
      <c r="B106" s="12"/>
      <c r="C106" s="12"/>
      <c r="D106" s="13" t="s">
        <v>90</v>
      </c>
      <c r="E106" s="14"/>
      <c r="F106" s="14"/>
      <c r="G106" s="14">
        <f t="shared" si="1"/>
        <v>0</v>
      </c>
    </row>
    <row r="107" spans="2:7" x14ac:dyDescent="0.4">
      <c r="B107" s="12"/>
      <c r="C107" s="12"/>
      <c r="D107" s="13" t="s">
        <v>91</v>
      </c>
      <c r="E107" s="14">
        <v>18707738</v>
      </c>
      <c r="F107" s="14">
        <v>18386965</v>
      </c>
      <c r="G107" s="14">
        <f t="shared" si="1"/>
        <v>320773</v>
      </c>
    </row>
    <row r="108" spans="2:7" x14ac:dyDescent="0.4">
      <c r="B108" s="12"/>
      <c r="C108" s="12"/>
      <c r="D108" s="13" t="s">
        <v>92</v>
      </c>
      <c r="E108" s="14">
        <v>-6153506</v>
      </c>
      <c r="F108" s="14">
        <v>-6029767</v>
      </c>
      <c r="G108" s="14">
        <f t="shared" si="1"/>
        <v>-123739</v>
      </c>
    </row>
    <row r="109" spans="2:7" x14ac:dyDescent="0.4">
      <c r="B109" s="12"/>
      <c r="C109" s="12"/>
      <c r="D109" s="13" t="s">
        <v>93</v>
      </c>
      <c r="E109" s="14"/>
      <c r="F109" s="14"/>
      <c r="G109" s="14">
        <f t="shared" si="1"/>
        <v>0</v>
      </c>
    </row>
    <row r="110" spans="2:7" x14ac:dyDescent="0.4">
      <c r="B110" s="12"/>
      <c r="C110" s="12"/>
      <c r="D110" s="13" t="s">
        <v>94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95</v>
      </c>
      <c r="E111" s="14"/>
      <c r="F111" s="14"/>
      <c r="G111" s="14">
        <f t="shared" si="1"/>
        <v>0</v>
      </c>
    </row>
    <row r="112" spans="2:7" x14ac:dyDescent="0.4">
      <c r="B112" s="12"/>
      <c r="C112" s="12"/>
      <c r="D112" s="13" t="s">
        <v>96</v>
      </c>
      <c r="E112" s="14"/>
      <c r="F112" s="14"/>
      <c r="G112" s="14">
        <f t="shared" si="1"/>
        <v>0</v>
      </c>
    </row>
    <row r="113" spans="2:7" x14ac:dyDescent="0.4">
      <c r="B113" s="12"/>
      <c r="C113" s="12"/>
      <c r="D113" s="13" t="s">
        <v>97</v>
      </c>
      <c r="E113" s="14"/>
      <c r="F113" s="14"/>
      <c r="G113" s="14">
        <f t="shared" si="1"/>
        <v>0</v>
      </c>
    </row>
    <row r="114" spans="2:7" x14ac:dyDescent="0.4">
      <c r="B114" s="12"/>
      <c r="C114" s="15"/>
      <c r="D114" s="16" t="s">
        <v>98</v>
      </c>
      <c r="E114" s="17">
        <f>+E55+E64+E82+E106+E107+E108+E109+E110+E111+E112+E113</f>
        <v>178839521</v>
      </c>
      <c r="F114" s="17">
        <f>+F55+F64+F82+F106+F107+F108+F109+F110+F111+F112+F113</f>
        <v>173777548</v>
      </c>
      <c r="G114" s="17">
        <f t="shared" si="1"/>
        <v>5061973</v>
      </c>
    </row>
    <row r="115" spans="2:7" x14ac:dyDescent="0.4">
      <c r="B115" s="15"/>
      <c r="C115" s="18" t="s">
        <v>99</v>
      </c>
      <c r="D115" s="19"/>
      <c r="E115" s="20">
        <f xml:space="preserve"> +E54 - E114</f>
        <v>1089178</v>
      </c>
      <c r="F115" s="20">
        <f xml:space="preserve"> +F54 - F114</f>
        <v>665807</v>
      </c>
      <c r="G115" s="20">
        <f t="shared" si="1"/>
        <v>423371</v>
      </c>
    </row>
    <row r="116" spans="2:7" x14ac:dyDescent="0.4">
      <c r="B116" s="9" t="s">
        <v>100</v>
      </c>
      <c r="C116" s="9" t="s">
        <v>9</v>
      </c>
      <c r="D116" s="13" t="s">
        <v>101</v>
      </c>
      <c r="E116" s="14"/>
      <c r="F116" s="14"/>
      <c r="G116" s="14">
        <f t="shared" si="1"/>
        <v>0</v>
      </c>
    </row>
    <row r="117" spans="2:7" x14ac:dyDescent="0.4">
      <c r="B117" s="12"/>
      <c r="C117" s="12"/>
      <c r="D117" s="13" t="s">
        <v>102</v>
      </c>
      <c r="E117" s="14">
        <v>169</v>
      </c>
      <c r="F117" s="14">
        <v>137</v>
      </c>
      <c r="G117" s="14">
        <f t="shared" si="1"/>
        <v>32</v>
      </c>
    </row>
    <row r="118" spans="2:7" x14ac:dyDescent="0.4">
      <c r="B118" s="12"/>
      <c r="C118" s="12"/>
      <c r="D118" s="13" t="s">
        <v>103</v>
      </c>
      <c r="E118" s="14"/>
      <c r="F118" s="14"/>
      <c r="G118" s="14">
        <f t="shared" si="1"/>
        <v>0</v>
      </c>
    </row>
    <row r="119" spans="2:7" x14ac:dyDescent="0.4">
      <c r="B119" s="12"/>
      <c r="C119" s="12"/>
      <c r="D119" s="13" t="s">
        <v>104</v>
      </c>
      <c r="E119" s="14"/>
      <c r="F119" s="14"/>
      <c r="G119" s="14">
        <f t="shared" si="1"/>
        <v>0</v>
      </c>
    </row>
    <row r="120" spans="2:7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</row>
    <row r="121" spans="2:7" x14ac:dyDescent="0.4">
      <c r="B121" s="12"/>
      <c r="C121" s="12"/>
      <c r="D121" s="13" t="s">
        <v>106</v>
      </c>
      <c r="E121" s="14">
        <f>+E122+E123+E124</f>
        <v>843838</v>
      </c>
      <c r="F121" s="14">
        <f>+F122+F123+F124</f>
        <v>3245925</v>
      </c>
      <c r="G121" s="14">
        <f t="shared" si="1"/>
        <v>-2402087</v>
      </c>
    </row>
    <row r="122" spans="2:7" x14ac:dyDescent="0.4">
      <c r="B122" s="12"/>
      <c r="C122" s="12"/>
      <c r="D122" s="13" t="s">
        <v>107</v>
      </c>
      <c r="E122" s="14">
        <v>182900</v>
      </c>
      <c r="F122" s="14">
        <v>147000</v>
      </c>
      <c r="G122" s="14">
        <f t="shared" si="1"/>
        <v>35900</v>
      </c>
    </row>
    <row r="123" spans="2:7" x14ac:dyDescent="0.4">
      <c r="B123" s="12"/>
      <c r="C123" s="12"/>
      <c r="D123" s="13" t="s">
        <v>108</v>
      </c>
      <c r="E123" s="14">
        <v>480900</v>
      </c>
      <c r="F123" s="14">
        <v>586200</v>
      </c>
      <c r="G123" s="14">
        <f t="shared" si="1"/>
        <v>-105300</v>
      </c>
    </row>
    <row r="124" spans="2:7" x14ac:dyDescent="0.4">
      <c r="B124" s="12"/>
      <c r="C124" s="12"/>
      <c r="D124" s="13" t="s">
        <v>109</v>
      </c>
      <c r="E124" s="14">
        <v>180038</v>
      </c>
      <c r="F124" s="14">
        <v>2512725</v>
      </c>
      <c r="G124" s="14">
        <f t="shared" si="1"/>
        <v>-2332687</v>
      </c>
    </row>
    <row r="125" spans="2:7" x14ac:dyDescent="0.4">
      <c r="B125" s="12"/>
      <c r="C125" s="15"/>
      <c r="D125" s="16" t="s">
        <v>110</v>
      </c>
      <c r="E125" s="17">
        <f>+E116+E117+E118+E119+E120+E121</f>
        <v>844007</v>
      </c>
      <c r="F125" s="17">
        <f>+F116+F117+F118+F119+F120+F121</f>
        <v>3246062</v>
      </c>
      <c r="G125" s="17">
        <f t="shared" si="1"/>
        <v>-2402055</v>
      </c>
    </row>
    <row r="126" spans="2:7" x14ac:dyDescent="0.4">
      <c r="B126" s="12"/>
      <c r="C126" s="9" t="s">
        <v>43</v>
      </c>
      <c r="D126" s="13" t="s">
        <v>111</v>
      </c>
      <c r="E126" s="14">
        <v>1173246</v>
      </c>
      <c r="F126" s="14">
        <v>1287246</v>
      </c>
      <c r="G126" s="14">
        <f t="shared" si="1"/>
        <v>-114000</v>
      </c>
    </row>
    <row r="127" spans="2:7" x14ac:dyDescent="0.4">
      <c r="B127" s="12"/>
      <c r="C127" s="12"/>
      <c r="D127" s="13" t="s">
        <v>112</v>
      </c>
      <c r="E127" s="14"/>
      <c r="F127" s="14"/>
      <c r="G127" s="14">
        <f t="shared" si="1"/>
        <v>0</v>
      </c>
    </row>
    <row r="128" spans="2:7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</row>
    <row r="129" spans="2:7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115</v>
      </c>
      <c r="E130" s="14">
        <f>+E131+E132</f>
        <v>498806</v>
      </c>
      <c r="F130" s="14">
        <f>+F131+F132</f>
        <v>0</v>
      </c>
      <c r="G130" s="14">
        <f t="shared" si="1"/>
        <v>498806</v>
      </c>
    </row>
    <row r="131" spans="2:7" x14ac:dyDescent="0.4">
      <c r="B131" s="12"/>
      <c r="C131" s="12"/>
      <c r="D131" s="13" t="s">
        <v>116</v>
      </c>
      <c r="E131" s="14">
        <v>498806</v>
      </c>
      <c r="F131" s="14"/>
      <c r="G131" s="14">
        <f t="shared" si="1"/>
        <v>498806</v>
      </c>
    </row>
    <row r="132" spans="2:7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</row>
    <row r="133" spans="2:7" x14ac:dyDescent="0.4">
      <c r="B133" s="12"/>
      <c r="C133" s="15"/>
      <c r="D133" s="16" t="s">
        <v>118</v>
      </c>
      <c r="E133" s="17">
        <f>+E126+E127+E128+E129+E130</f>
        <v>1672052</v>
      </c>
      <c r="F133" s="17">
        <f>+F126+F127+F128+F129+F130</f>
        <v>1287246</v>
      </c>
      <c r="G133" s="17">
        <f t="shared" si="1"/>
        <v>384806</v>
      </c>
    </row>
    <row r="134" spans="2:7" x14ac:dyDescent="0.4">
      <c r="B134" s="15"/>
      <c r="C134" s="18" t="s">
        <v>119</v>
      </c>
      <c r="D134" s="21"/>
      <c r="E134" s="22">
        <f xml:space="preserve"> +E125 - E133</f>
        <v>-828045</v>
      </c>
      <c r="F134" s="22">
        <f xml:space="preserve"> +F125 - F133</f>
        <v>1958816</v>
      </c>
      <c r="G134" s="22">
        <f t="shared" si="1"/>
        <v>-2786861</v>
      </c>
    </row>
    <row r="135" spans="2:7" x14ac:dyDescent="0.4">
      <c r="B135" s="18" t="s">
        <v>120</v>
      </c>
      <c r="C135" s="23"/>
      <c r="D135" s="19"/>
      <c r="E135" s="20">
        <f xml:space="preserve"> +E115 +E134</f>
        <v>261133</v>
      </c>
      <c r="F135" s="20">
        <f xml:space="preserve"> +F115 +F134</f>
        <v>2624623</v>
      </c>
      <c r="G135" s="20">
        <f t="shared" ref="G135:G186" si="2">E135-F135</f>
        <v>-2363490</v>
      </c>
    </row>
    <row r="136" spans="2:7" x14ac:dyDescent="0.4">
      <c r="B136" s="9" t="s">
        <v>121</v>
      </c>
      <c r="C136" s="9" t="s">
        <v>9</v>
      </c>
      <c r="D136" s="13" t="s">
        <v>122</v>
      </c>
      <c r="E136" s="14">
        <f>+E137+E138</f>
        <v>0</v>
      </c>
      <c r="F136" s="14">
        <f>+F137+F138</f>
        <v>1236000</v>
      </c>
      <c r="G136" s="14">
        <f t="shared" si="2"/>
        <v>-1236000</v>
      </c>
    </row>
    <row r="137" spans="2:7" x14ac:dyDescent="0.4">
      <c r="B137" s="12"/>
      <c r="C137" s="12"/>
      <c r="D137" s="13" t="s">
        <v>123</v>
      </c>
      <c r="E137" s="14"/>
      <c r="F137" s="14">
        <v>1236000</v>
      </c>
      <c r="G137" s="14">
        <f t="shared" si="2"/>
        <v>-1236000</v>
      </c>
    </row>
    <row r="138" spans="2:7" x14ac:dyDescent="0.4">
      <c r="B138" s="12"/>
      <c r="C138" s="12"/>
      <c r="D138" s="13" t="s">
        <v>124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125</v>
      </c>
      <c r="E139" s="14">
        <f>+E140+E141</f>
        <v>0</v>
      </c>
      <c r="F139" s="14">
        <f>+F140+F141</f>
        <v>0</v>
      </c>
      <c r="G139" s="14">
        <f t="shared" si="2"/>
        <v>0</v>
      </c>
    </row>
    <row r="140" spans="2:7" x14ac:dyDescent="0.4">
      <c r="B140" s="12"/>
      <c r="C140" s="12"/>
      <c r="D140" s="13" t="s">
        <v>126</v>
      </c>
      <c r="E140" s="14"/>
      <c r="F140" s="14"/>
      <c r="G140" s="14">
        <f t="shared" si="2"/>
        <v>0</v>
      </c>
    </row>
    <row r="141" spans="2:7" x14ac:dyDescent="0.4">
      <c r="B141" s="12"/>
      <c r="C141" s="12"/>
      <c r="D141" s="13" t="s">
        <v>127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128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129</v>
      </c>
      <c r="E143" s="14">
        <f>+E144</f>
        <v>0</v>
      </c>
      <c r="F143" s="14">
        <f>+F144</f>
        <v>0</v>
      </c>
      <c r="G143" s="14">
        <f t="shared" si="2"/>
        <v>0</v>
      </c>
    </row>
    <row r="144" spans="2:7" x14ac:dyDescent="0.4">
      <c r="B144" s="12"/>
      <c r="C144" s="12"/>
      <c r="D144" s="13" t="s">
        <v>130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131</v>
      </c>
      <c r="E145" s="14">
        <f>+E146+E147+E148</f>
        <v>0</v>
      </c>
      <c r="F145" s="14">
        <f>+F146+F147+F148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132</v>
      </c>
      <c r="E146" s="14"/>
      <c r="F146" s="14"/>
      <c r="G146" s="14">
        <f t="shared" si="2"/>
        <v>0</v>
      </c>
    </row>
    <row r="147" spans="2:7" x14ac:dyDescent="0.4">
      <c r="B147" s="12"/>
      <c r="C147" s="12"/>
      <c r="D147" s="13" t="s">
        <v>133</v>
      </c>
      <c r="E147" s="14"/>
      <c r="F147" s="14"/>
      <c r="G147" s="14">
        <f t="shared" si="2"/>
        <v>0</v>
      </c>
    </row>
    <row r="148" spans="2:7" x14ac:dyDescent="0.4">
      <c r="B148" s="12"/>
      <c r="C148" s="12"/>
      <c r="D148" s="13" t="s">
        <v>134</v>
      </c>
      <c r="E148" s="14"/>
      <c r="F148" s="14"/>
      <c r="G148" s="14">
        <f t="shared" si="2"/>
        <v>0</v>
      </c>
    </row>
    <row r="149" spans="2:7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136</v>
      </c>
      <c r="E150" s="14"/>
      <c r="F150" s="14"/>
      <c r="G150" s="14">
        <f t="shared" si="2"/>
        <v>0</v>
      </c>
    </row>
    <row r="151" spans="2:7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140</v>
      </c>
      <c r="E154" s="14">
        <f>+E155+E156</f>
        <v>0</v>
      </c>
      <c r="F154" s="14">
        <f>+F155+F156</f>
        <v>0</v>
      </c>
      <c r="G154" s="14">
        <f t="shared" si="2"/>
        <v>0</v>
      </c>
    </row>
    <row r="155" spans="2:7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</row>
    <row r="157" spans="2:7" x14ac:dyDescent="0.4">
      <c r="B157" s="12"/>
      <c r="C157" s="15"/>
      <c r="D157" s="16" t="s">
        <v>143</v>
      </c>
      <c r="E157" s="17">
        <f>+E136+E139+E142+E143+E145+E149+E150+E151+E152+E153+E154</f>
        <v>0</v>
      </c>
      <c r="F157" s="17">
        <f>+F136+F139+F142+F143+F145+F149+F150+F151+F152+F153+F154</f>
        <v>1236000</v>
      </c>
      <c r="G157" s="17">
        <f t="shared" si="2"/>
        <v>-1236000</v>
      </c>
    </row>
    <row r="158" spans="2:7" x14ac:dyDescent="0.4">
      <c r="B158" s="12"/>
      <c r="C158" s="9" t="s">
        <v>43</v>
      </c>
      <c r="D158" s="13" t="s">
        <v>144</v>
      </c>
      <c r="E158" s="14"/>
      <c r="F158" s="14"/>
      <c r="G158" s="14">
        <f t="shared" si="2"/>
        <v>0</v>
      </c>
    </row>
    <row r="159" spans="2:7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146</v>
      </c>
      <c r="E160" s="14">
        <f>+E161+E162+E163+E164</f>
        <v>0</v>
      </c>
      <c r="F160" s="14">
        <f>+F161+F162+F163+F164</f>
        <v>150660</v>
      </c>
      <c r="G160" s="14">
        <f t="shared" si="2"/>
        <v>-150660</v>
      </c>
    </row>
    <row r="161" spans="2:7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</row>
    <row r="163" spans="2:7" x14ac:dyDescent="0.4">
      <c r="B163" s="12"/>
      <c r="C163" s="12"/>
      <c r="D163" s="13" t="s">
        <v>149</v>
      </c>
      <c r="E163" s="14"/>
      <c r="F163" s="14"/>
      <c r="G163" s="14">
        <f t="shared" si="2"/>
        <v>0</v>
      </c>
    </row>
    <row r="164" spans="2:7" x14ac:dyDescent="0.4">
      <c r="B164" s="12"/>
      <c r="C164" s="12"/>
      <c r="D164" s="13" t="s">
        <v>150</v>
      </c>
      <c r="E164" s="14"/>
      <c r="F164" s="14">
        <v>150660</v>
      </c>
      <c r="G164" s="14">
        <f t="shared" si="2"/>
        <v>-150660</v>
      </c>
    </row>
    <row r="165" spans="2:7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152</v>
      </c>
      <c r="E166" s="14"/>
      <c r="F166" s="14">
        <v>1236000</v>
      </c>
      <c r="G166" s="14">
        <f t="shared" si="2"/>
        <v>-1236000</v>
      </c>
    </row>
    <row r="167" spans="2:7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154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155</v>
      </c>
      <c r="E169" s="14"/>
      <c r="F169" s="14">
        <v>2073335</v>
      </c>
      <c r="G169" s="14">
        <f t="shared" si="2"/>
        <v>-2073335</v>
      </c>
    </row>
    <row r="170" spans="2:7" x14ac:dyDescent="0.4">
      <c r="B170" s="12"/>
      <c r="C170" s="12"/>
      <c r="D170" s="13" t="s">
        <v>156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</row>
    <row r="174" spans="2:7" x14ac:dyDescent="0.4">
      <c r="B174" s="12"/>
      <c r="C174" s="15"/>
      <c r="D174" s="16" t="s">
        <v>160</v>
      </c>
      <c r="E174" s="17">
        <f>+E158+E159+E160+E165+E166+E167+E168+E169+E170+E171+E172+E173</f>
        <v>0</v>
      </c>
      <c r="F174" s="17">
        <f>+F158+F159+F160+F165+F166+F167+F168+F169+F170+F171+F172+F173</f>
        <v>3459995</v>
      </c>
      <c r="G174" s="17">
        <f t="shared" si="2"/>
        <v>-3459995</v>
      </c>
    </row>
    <row r="175" spans="2:7" x14ac:dyDescent="0.4">
      <c r="B175" s="15"/>
      <c r="C175" s="24" t="s">
        <v>161</v>
      </c>
      <c r="D175" s="25"/>
      <c r="E175" s="26">
        <f xml:space="preserve"> +E157 - E174</f>
        <v>0</v>
      </c>
      <c r="F175" s="26">
        <f xml:space="preserve"> +F157 - F174</f>
        <v>-2223995</v>
      </c>
      <c r="G175" s="26">
        <f t="shared" si="2"/>
        <v>2223995</v>
      </c>
    </row>
    <row r="176" spans="2:7" x14ac:dyDescent="0.4">
      <c r="B176" s="18" t="s">
        <v>162</v>
      </c>
      <c r="C176" s="27"/>
      <c r="D176" s="28"/>
      <c r="E176" s="29">
        <f xml:space="preserve"> +E135 +E175</f>
        <v>261133</v>
      </c>
      <c r="F176" s="29">
        <f xml:space="preserve"> +F135 +F175</f>
        <v>400628</v>
      </c>
      <c r="G176" s="29">
        <f t="shared" si="2"/>
        <v>-139495</v>
      </c>
    </row>
    <row r="177" spans="2:7" x14ac:dyDescent="0.4">
      <c r="B177" s="30" t="s">
        <v>163</v>
      </c>
      <c r="C177" s="27" t="s">
        <v>164</v>
      </c>
      <c r="D177" s="28"/>
      <c r="E177" s="29">
        <v>533774</v>
      </c>
      <c r="F177" s="29">
        <v>133146</v>
      </c>
      <c r="G177" s="29">
        <f t="shared" si="2"/>
        <v>400628</v>
      </c>
    </row>
    <row r="178" spans="2:7" x14ac:dyDescent="0.4">
      <c r="B178" s="31"/>
      <c r="C178" s="27" t="s">
        <v>165</v>
      </c>
      <c r="D178" s="28"/>
      <c r="E178" s="29">
        <f xml:space="preserve"> +E176 +E177</f>
        <v>794907</v>
      </c>
      <c r="F178" s="29">
        <f xml:space="preserve"> +F176 +F177</f>
        <v>533774</v>
      </c>
      <c r="G178" s="29">
        <f t="shared" si="2"/>
        <v>261133</v>
      </c>
    </row>
    <row r="179" spans="2:7" x14ac:dyDescent="0.4">
      <c r="B179" s="31"/>
      <c r="C179" s="27" t="s">
        <v>166</v>
      </c>
      <c r="D179" s="28"/>
      <c r="E179" s="29"/>
      <c r="F179" s="29"/>
      <c r="G179" s="29">
        <f t="shared" si="2"/>
        <v>0</v>
      </c>
    </row>
    <row r="180" spans="2:7" x14ac:dyDescent="0.4">
      <c r="B180" s="31"/>
      <c r="C180" s="27" t="s">
        <v>167</v>
      </c>
      <c r="D180" s="28"/>
      <c r="E180" s="29">
        <f>+E181</f>
        <v>0</v>
      </c>
      <c r="F180" s="29">
        <f>+F181</f>
        <v>0</v>
      </c>
      <c r="G180" s="29">
        <f t="shared" si="2"/>
        <v>0</v>
      </c>
    </row>
    <row r="181" spans="2:7" x14ac:dyDescent="0.4">
      <c r="B181" s="31"/>
      <c r="C181" s="32" t="s">
        <v>168</v>
      </c>
      <c r="D181" s="25"/>
      <c r="E181" s="26"/>
      <c r="F181" s="26"/>
      <c r="G181" s="26">
        <f t="shared" si="2"/>
        <v>0</v>
      </c>
    </row>
    <row r="182" spans="2:7" x14ac:dyDescent="0.4">
      <c r="B182" s="31"/>
      <c r="C182" s="27" t="s">
        <v>169</v>
      </c>
      <c r="D182" s="28"/>
      <c r="E182" s="29">
        <f>+E183+E184+E185</f>
        <v>0</v>
      </c>
      <c r="F182" s="29">
        <f>+F183+F184+F185</f>
        <v>0</v>
      </c>
      <c r="G182" s="29">
        <f t="shared" si="2"/>
        <v>0</v>
      </c>
    </row>
    <row r="183" spans="2:7" x14ac:dyDescent="0.4">
      <c r="B183" s="31"/>
      <c r="C183" s="32" t="s">
        <v>170</v>
      </c>
      <c r="D183" s="25"/>
      <c r="E183" s="26"/>
      <c r="F183" s="26"/>
      <c r="G183" s="26">
        <f t="shared" si="2"/>
        <v>0</v>
      </c>
    </row>
    <row r="184" spans="2:7" x14ac:dyDescent="0.4">
      <c r="B184" s="31"/>
      <c r="C184" s="32" t="s">
        <v>171</v>
      </c>
      <c r="D184" s="25"/>
      <c r="E184" s="26"/>
      <c r="F184" s="26"/>
      <c r="G184" s="26">
        <f t="shared" si="2"/>
        <v>0</v>
      </c>
    </row>
    <row r="185" spans="2:7" x14ac:dyDescent="0.4">
      <c r="B185" s="31"/>
      <c r="C185" s="32" t="s">
        <v>172</v>
      </c>
      <c r="D185" s="25"/>
      <c r="E185" s="26"/>
      <c r="F185" s="26"/>
      <c r="G185" s="26">
        <f t="shared" si="2"/>
        <v>0</v>
      </c>
    </row>
    <row r="186" spans="2:7" x14ac:dyDescent="0.4">
      <c r="B186" s="33"/>
      <c r="C186" s="27" t="s">
        <v>173</v>
      </c>
      <c r="D186" s="28"/>
      <c r="E186" s="29">
        <f xml:space="preserve"> +E178 +E179 +E180 - E182</f>
        <v>794907</v>
      </c>
      <c r="F186" s="29">
        <f xml:space="preserve"> +F178 +F179 +F180 - F182</f>
        <v>533774</v>
      </c>
      <c r="G186" s="29">
        <f t="shared" si="2"/>
        <v>261133</v>
      </c>
    </row>
  </sheetData>
  <mergeCells count="13">
    <mergeCell ref="B177:B186"/>
    <mergeCell ref="B116:B134"/>
    <mergeCell ref="C116:C125"/>
    <mergeCell ref="C126:C133"/>
    <mergeCell ref="B136:B175"/>
    <mergeCell ref="C136:C157"/>
    <mergeCell ref="C158:C174"/>
    <mergeCell ref="B2:G2"/>
    <mergeCell ref="B3:G3"/>
    <mergeCell ref="B5:D5"/>
    <mergeCell ref="B6:B115"/>
    <mergeCell ref="C6:C54"/>
    <mergeCell ref="C55:C11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32D14-8E6A-4BFA-A727-44BD3AA9851B}">
  <sheetPr>
    <pageSetUpPr fitToPage="1"/>
  </sheetPr>
  <dimension ref="B1:G186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174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+E7+E14+E21+E31+E35</f>
        <v>46426315</v>
      </c>
      <c r="F6" s="11">
        <f>+F7+F14+F21+F31+F35</f>
        <v>42388530</v>
      </c>
      <c r="G6" s="11">
        <f>E6-F6</f>
        <v>4037785</v>
      </c>
    </row>
    <row r="7" spans="2:7" x14ac:dyDescent="0.4">
      <c r="B7" s="12"/>
      <c r="C7" s="12"/>
      <c r="D7" s="13" t="s">
        <v>11</v>
      </c>
      <c r="E7" s="14">
        <f>+E8+E9+E10+E11+E12+E13</f>
        <v>0</v>
      </c>
      <c r="F7" s="14">
        <f>+F8+F9+F10+F11+F12+F13</f>
        <v>0</v>
      </c>
      <c r="G7" s="14">
        <f t="shared" ref="G7:G70" si="0">E7-F7</f>
        <v>0</v>
      </c>
    </row>
    <row r="8" spans="2:7" x14ac:dyDescent="0.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/>
      <c r="F11" s="14"/>
      <c r="G11" s="14">
        <f t="shared" si="0"/>
        <v>0</v>
      </c>
    </row>
    <row r="12" spans="2:7" x14ac:dyDescent="0.4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18</v>
      </c>
      <c r="E14" s="14">
        <f>+E15+E16+E17+E18+E19+E20</f>
        <v>44291260</v>
      </c>
      <c r="F14" s="14">
        <f>+F15+F16+F17+F18+F19+F20</f>
        <v>40860080</v>
      </c>
      <c r="G14" s="14">
        <f t="shared" si="0"/>
        <v>3431180</v>
      </c>
    </row>
    <row r="15" spans="2:7" x14ac:dyDescent="0.4">
      <c r="B15" s="12"/>
      <c r="C15" s="12"/>
      <c r="D15" s="13" t="s">
        <v>12</v>
      </c>
      <c r="E15" s="14">
        <v>39515152</v>
      </c>
      <c r="F15" s="14">
        <v>35536342</v>
      </c>
      <c r="G15" s="14">
        <f t="shared" si="0"/>
        <v>3978810</v>
      </c>
    </row>
    <row r="16" spans="2:7" x14ac:dyDescent="0.4">
      <c r="B16" s="12"/>
      <c r="C16" s="12"/>
      <c r="D16" s="13" t="s">
        <v>13</v>
      </c>
      <c r="E16" s="14"/>
      <c r="F16" s="14">
        <v>575982</v>
      </c>
      <c r="G16" s="14">
        <f t="shared" si="0"/>
        <v>-575982</v>
      </c>
    </row>
    <row r="17" spans="2:7" x14ac:dyDescent="0.4">
      <c r="B17" s="12"/>
      <c r="C17" s="12"/>
      <c r="D17" s="13" t="s">
        <v>14</v>
      </c>
      <c r="E17" s="14">
        <v>1084715</v>
      </c>
      <c r="F17" s="14">
        <v>881163</v>
      </c>
      <c r="G17" s="14">
        <f t="shared" si="0"/>
        <v>203552</v>
      </c>
    </row>
    <row r="18" spans="2:7" x14ac:dyDescent="0.4">
      <c r="B18" s="12"/>
      <c r="C18" s="12"/>
      <c r="D18" s="13" t="s">
        <v>15</v>
      </c>
      <c r="E18" s="14">
        <v>3691393</v>
      </c>
      <c r="F18" s="14">
        <v>3802595</v>
      </c>
      <c r="G18" s="14">
        <f t="shared" si="0"/>
        <v>-111202</v>
      </c>
    </row>
    <row r="19" spans="2:7" x14ac:dyDescent="0.4">
      <c r="B19" s="12"/>
      <c r="C19" s="12"/>
      <c r="D19" s="13" t="s">
        <v>16</v>
      </c>
      <c r="E19" s="14"/>
      <c r="F19" s="14">
        <v>19154</v>
      </c>
      <c r="G19" s="14">
        <f t="shared" si="0"/>
        <v>-19154</v>
      </c>
    </row>
    <row r="20" spans="2:7" x14ac:dyDescent="0.4">
      <c r="B20" s="12"/>
      <c r="C20" s="12"/>
      <c r="D20" s="13" t="s">
        <v>17</v>
      </c>
      <c r="E20" s="14"/>
      <c r="F20" s="14">
        <v>44844</v>
      </c>
      <c r="G20" s="14">
        <f t="shared" si="0"/>
        <v>-44844</v>
      </c>
    </row>
    <row r="21" spans="2:7" x14ac:dyDescent="0.4">
      <c r="B21" s="12"/>
      <c r="C21" s="12"/>
      <c r="D21" s="13" t="s">
        <v>19</v>
      </c>
      <c r="E21" s="14">
        <f>+E22+E23+E24+E25+E26+E27+E28+E29+E30</f>
        <v>1612195</v>
      </c>
      <c r="F21" s="14">
        <f>+F22+F23+F24+F25+F26+F27+F28+F29+F30</f>
        <v>1528450</v>
      </c>
      <c r="G21" s="14">
        <f t="shared" si="0"/>
        <v>83745</v>
      </c>
    </row>
    <row r="22" spans="2:7" x14ac:dyDescent="0.4">
      <c r="B22" s="12"/>
      <c r="C22" s="12"/>
      <c r="D22" s="13" t="s">
        <v>20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21</v>
      </c>
      <c r="E23" s="14">
        <v>6100</v>
      </c>
      <c r="F23" s="14"/>
      <c r="G23" s="14">
        <f t="shared" si="0"/>
        <v>6100</v>
      </c>
    </row>
    <row r="24" spans="2:7" x14ac:dyDescent="0.4">
      <c r="B24" s="12"/>
      <c r="C24" s="12"/>
      <c r="D24" s="13" t="s">
        <v>22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23</v>
      </c>
      <c r="E25" s="14">
        <v>1606095</v>
      </c>
      <c r="F25" s="14">
        <v>1528450</v>
      </c>
      <c r="G25" s="14">
        <f t="shared" si="0"/>
        <v>77645</v>
      </c>
    </row>
    <row r="26" spans="2:7" x14ac:dyDescent="0.4">
      <c r="B26" s="12"/>
      <c r="C26" s="12"/>
      <c r="D26" s="13" t="s">
        <v>24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25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26</v>
      </c>
      <c r="E28" s="14"/>
      <c r="F28" s="14"/>
      <c r="G28" s="14">
        <f t="shared" si="0"/>
        <v>0</v>
      </c>
    </row>
    <row r="29" spans="2:7" x14ac:dyDescent="0.4">
      <c r="B29" s="12"/>
      <c r="C29" s="12"/>
      <c r="D29" s="13" t="s">
        <v>27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28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29</v>
      </c>
      <c r="E31" s="14">
        <f>+E32+E33+E34</f>
        <v>522860</v>
      </c>
      <c r="F31" s="14">
        <f>+F32+F33+F34</f>
        <v>0</v>
      </c>
      <c r="G31" s="14">
        <f t="shared" si="0"/>
        <v>522860</v>
      </c>
    </row>
    <row r="32" spans="2:7" x14ac:dyDescent="0.4">
      <c r="B32" s="12"/>
      <c r="C32" s="12"/>
      <c r="D32" s="13" t="s">
        <v>30</v>
      </c>
      <c r="E32" s="14"/>
      <c r="F32" s="14"/>
      <c r="G32" s="14">
        <f t="shared" si="0"/>
        <v>0</v>
      </c>
    </row>
    <row r="33" spans="2:7" x14ac:dyDescent="0.4">
      <c r="B33" s="12"/>
      <c r="C33" s="12"/>
      <c r="D33" s="13" t="s">
        <v>31</v>
      </c>
      <c r="E33" s="14">
        <v>522860</v>
      </c>
      <c r="F33" s="14"/>
      <c r="G33" s="14">
        <f t="shared" si="0"/>
        <v>522860</v>
      </c>
    </row>
    <row r="34" spans="2:7" x14ac:dyDescent="0.4">
      <c r="B34" s="12"/>
      <c r="C34" s="12"/>
      <c r="D34" s="13" t="s">
        <v>32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33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34</v>
      </c>
      <c r="E36" s="14">
        <f>+E37+E43</f>
        <v>28950197</v>
      </c>
      <c r="F36" s="14">
        <f>+F37+F43</f>
        <v>25597468</v>
      </c>
      <c r="G36" s="14">
        <f t="shared" si="0"/>
        <v>3352729</v>
      </c>
    </row>
    <row r="37" spans="2:7" x14ac:dyDescent="0.4">
      <c r="B37" s="12"/>
      <c r="C37" s="12"/>
      <c r="D37" s="13" t="s">
        <v>35</v>
      </c>
      <c r="E37" s="14">
        <f>+E38+E39+E40+E41+E42</f>
        <v>28950197</v>
      </c>
      <c r="F37" s="14">
        <f>+F38+F39+F40+F41+F42</f>
        <v>25597468</v>
      </c>
      <c r="G37" s="14">
        <f t="shared" si="0"/>
        <v>3352729</v>
      </c>
    </row>
    <row r="38" spans="2:7" x14ac:dyDescent="0.4">
      <c r="B38" s="12"/>
      <c r="C38" s="12"/>
      <c r="D38" s="13" t="s">
        <v>36</v>
      </c>
      <c r="E38" s="14">
        <v>14787614</v>
      </c>
      <c r="F38" s="14">
        <v>13141156</v>
      </c>
      <c r="G38" s="14">
        <f t="shared" si="0"/>
        <v>1646458</v>
      </c>
    </row>
    <row r="39" spans="2:7" x14ac:dyDescent="0.4">
      <c r="B39" s="12"/>
      <c r="C39" s="12"/>
      <c r="D39" s="13" t="s">
        <v>28</v>
      </c>
      <c r="E39" s="14">
        <v>14162583</v>
      </c>
      <c r="F39" s="14">
        <v>12456312</v>
      </c>
      <c r="G39" s="14">
        <f t="shared" si="0"/>
        <v>1706271</v>
      </c>
    </row>
    <row r="40" spans="2:7" x14ac:dyDescent="0.4">
      <c r="B40" s="12"/>
      <c r="C40" s="12"/>
      <c r="D40" s="13" t="s">
        <v>30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31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32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29</v>
      </c>
      <c r="E43" s="14">
        <f>+E44+E45+E46</f>
        <v>0</v>
      </c>
      <c r="F43" s="14">
        <f>+F44+F45+F46</f>
        <v>0</v>
      </c>
      <c r="G43" s="14">
        <f t="shared" si="0"/>
        <v>0</v>
      </c>
    </row>
    <row r="44" spans="2:7" x14ac:dyDescent="0.4">
      <c r="B44" s="12"/>
      <c r="C44" s="12"/>
      <c r="D44" s="13" t="s">
        <v>36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28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32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37</v>
      </c>
      <c r="E47" s="14">
        <f>+E48</f>
        <v>720000</v>
      </c>
      <c r="F47" s="14">
        <f>+F48</f>
        <v>0</v>
      </c>
      <c r="G47" s="14">
        <f t="shared" si="0"/>
        <v>720000</v>
      </c>
    </row>
    <row r="48" spans="2:7" x14ac:dyDescent="0.4">
      <c r="B48" s="12"/>
      <c r="C48" s="12"/>
      <c r="D48" s="13" t="s">
        <v>29</v>
      </c>
      <c r="E48" s="14">
        <f>+E49+E50+E51</f>
        <v>720000</v>
      </c>
      <c r="F48" s="14">
        <f>+F49+F50+F51</f>
        <v>0</v>
      </c>
      <c r="G48" s="14">
        <f t="shared" si="0"/>
        <v>720000</v>
      </c>
    </row>
    <row r="49" spans="2:7" x14ac:dyDescent="0.4">
      <c r="B49" s="12"/>
      <c r="C49" s="12"/>
      <c r="D49" s="13" t="s">
        <v>38</v>
      </c>
      <c r="E49" s="14">
        <v>720000</v>
      </c>
      <c r="F49" s="14"/>
      <c r="G49" s="14">
        <f t="shared" si="0"/>
        <v>720000</v>
      </c>
    </row>
    <row r="50" spans="2:7" x14ac:dyDescent="0.4">
      <c r="B50" s="12"/>
      <c r="C50" s="12"/>
      <c r="D50" s="13" t="s">
        <v>39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32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40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41</v>
      </c>
      <c r="E53" s="14"/>
      <c r="F53" s="14"/>
      <c r="G53" s="14">
        <f t="shared" si="0"/>
        <v>0</v>
      </c>
    </row>
    <row r="54" spans="2:7" x14ac:dyDescent="0.4">
      <c r="B54" s="12"/>
      <c r="C54" s="15"/>
      <c r="D54" s="16" t="s">
        <v>42</v>
      </c>
      <c r="E54" s="17">
        <f>+E6+E36+E47+E52+E53</f>
        <v>76096512</v>
      </c>
      <c r="F54" s="17">
        <f>+F6+F36+F47+F52+F53</f>
        <v>67985998</v>
      </c>
      <c r="G54" s="17">
        <f t="shared" si="0"/>
        <v>8110514</v>
      </c>
    </row>
    <row r="55" spans="2:7" x14ac:dyDescent="0.4">
      <c r="B55" s="12"/>
      <c r="C55" s="9" t="s">
        <v>43</v>
      </c>
      <c r="D55" s="13" t="s">
        <v>44</v>
      </c>
      <c r="E55" s="14">
        <f>+E56+E57+E58+E59+E60+E61+E62+E63</f>
        <v>40280622</v>
      </c>
      <c r="F55" s="14">
        <f>+F56+F57+F58+F59+F60+F61+F62+F63</f>
        <v>37336372</v>
      </c>
      <c r="G55" s="14">
        <f t="shared" si="0"/>
        <v>2944250</v>
      </c>
    </row>
    <row r="56" spans="2:7" x14ac:dyDescent="0.4">
      <c r="B56" s="12"/>
      <c r="C56" s="12"/>
      <c r="D56" s="13" t="s">
        <v>45</v>
      </c>
      <c r="E56" s="14"/>
      <c r="F56" s="14"/>
      <c r="G56" s="14">
        <f t="shared" si="0"/>
        <v>0</v>
      </c>
    </row>
    <row r="57" spans="2:7" x14ac:dyDescent="0.4">
      <c r="B57" s="12"/>
      <c r="C57" s="12"/>
      <c r="D57" s="13" t="s">
        <v>46</v>
      </c>
      <c r="E57" s="14">
        <v>26828392</v>
      </c>
      <c r="F57" s="14">
        <v>25799643</v>
      </c>
      <c r="G57" s="14">
        <f t="shared" si="0"/>
        <v>1028749</v>
      </c>
    </row>
    <row r="58" spans="2:7" x14ac:dyDescent="0.4">
      <c r="B58" s="12"/>
      <c r="C58" s="12"/>
      <c r="D58" s="13" t="s">
        <v>47</v>
      </c>
      <c r="E58" s="14">
        <v>2522698</v>
      </c>
      <c r="F58" s="14">
        <v>1713973</v>
      </c>
      <c r="G58" s="14">
        <f t="shared" si="0"/>
        <v>808725</v>
      </c>
    </row>
    <row r="59" spans="2:7" x14ac:dyDescent="0.4">
      <c r="B59" s="12"/>
      <c r="C59" s="12"/>
      <c r="D59" s="13" t="s">
        <v>48</v>
      </c>
      <c r="E59" s="14">
        <v>2654844</v>
      </c>
      <c r="F59" s="14">
        <v>2425315</v>
      </c>
      <c r="G59" s="14">
        <f t="shared" si="0"/>
        <v>229529</v>
      </c>
    </row>
    <row r="60" spans="2:7" x14ac:dyDescent="0.4">
      <c r="B60" s="12"/>
      <c r="C60" s="12"/>
      <c r="D60" s="13" t="s">
        <v>49</v>
      </c>
      <c r="E60" s="14">
        <v>1111000</v>
      </c>
      <c r="F60" s="14">
        <v>1822606</v>
      </c>
      <c r="G60" s="14">
        <f t="shared" si="0"/>
        <v>-711606</v>
      </c>
    </row>
    <row r="61" spans="2:7" x14ac:dyDescent="0.4">
      <c r="B61" s="12"/>
      <c r="C61" s="12"/>
      <c r="D61" s="13" t="s">
        <v>50</v>
      </c>
      <c r="E61" s="14">
        <v>1588400</v>
      </c>
      <c r="F61" s="14"/>
      <c r="G61" s="14">
        <f t="shared" si="0"/>
        <v>1588400</v>
      </c>
    </row>
    <row r="62" spans="2:7" x14ac:dyDescent="0.4">
      <c r="B62" s="12"/>
      <c r="C62" s="12"/>
      <c r="D62" s="13" t="s">
        <v>51</v>
      </c>
      <c r="E62" s="14">
        <v>1201500</v>
      </c>
      <c r="F62" s="14">
        <v>1201500</v>
      </c>
      <c r="G62" s="14">
        <f t="shared" si="0"/>
        <v>0</v>
      </c>
    </row>
    <row r="63" spans="2:7" x14ac:dyDescent="0.4">
      <c r="B63" s="12"/>
      <c r="C63" s="12"/>
      <c r="D63" s="13" t="s">
        <v>52</v>
      </c>
      <c r="E63" s="14">
        <v>4373788</v>
      </c>
      <c r="F63" s="14">
        <v>4373335</v>
      </c>
      <c r="G63" s="14">
        <f t="shared" si="0"/>
        <v>453</v>
      </c>
    </row>
    <row r="64" spans="2:7" x14ac:dyDescent="0.4">
      <c r="B64" s="12"/>
      <c r="C64" s="12"/>
      <c r="D64" s="13" t="s">
        <v>53</v>
      </c>
      <c r="E64" s="14">
        <f>+E65+E66+E67+E68+E69+E70+E71+E72+E73+E74+E75+E76+E77+E78+E79+E80+E81</f>
        <v>11836151</v>
      </c>
      <c r="F64" s="14">
        <f>+F65+F66+F67+F68+F69+F70+F71+F72+F73+F74+F75+F76+F77+F78+F79+F80+F81</f>
        <v>11114630</v>
      </c>
      <c r="G64" s="14">
        <f t="shared" si="0"/>
        <v>721521</v>
      </c>
    </row>
    <row r="65" spans="2:7" x14ac:dyDescent="0.4">
      <c r="B65" s="12"/>
      <c r="C65" s="12"/>
      <c r="D65" s="13" t="s">
        <v>54</v>
      </c>
      <c r="E65" s="14">
        <v>5738577</v>
      </c>
      <c r="F65" s="14">
        <v>5201658</v>
      </c>
      <c r="G65" s="14">
        <f t="shared" si="0"/>
        <v>536919</v>
      </c>
    </row>
    <row r="66" spans="2:7" x14ac:dyDescent="0.4">
      <c r="B66" s="12"/>
      <c r="C66" s="12"/>
      <c r="D66" s="13" t="s">
        <v>55</v>
      </c>
      <c r="E66" s="14">
        <v>1280940</v>
      </c>
      <c r="F66" s="14">
        <v>1410254</v>
      </c>
      <c r="G66" s="14">
        <f t="shared" si="0"/>
        <v>-129314</v>
      </c>
    </row>
    <row r="67" spans="2:7" x14ac:dyDescent="0.4">
      <c r="B67" s="12"/>
      <c r="C67" s="12"/>
      <c r="D67" s="13" t="s">
        <v>56</v>
      </c>
      <c r="E67" s="14"/>
      <c r="F67" s="14"/>
      <c r="G67" s="14">
        <f t="shared" si="0"/>
        <v>0</v>
      </c>
    </row>
    <row r="68" spans="2:7" x14ac:dyDescent="0.4">
      <c r="B68" s="12"/>
      <c r="C68" s="12"/>
      <c r="D68" s="13" t="s">
        <v>57</v>
      </c>
      <c r="E68" s="14">
        <v>86629</v>
      </c>
      <c r="F68" s="14">
        <v>78601</v>
      </c>
      <c r="G68" s="14">
        <f t="shared" si="0"/>
        <v>8028</v>
      </c>
    </row>
    <row r="69" spans="2:7" x14ac:dyDescent="0.4">
      <c r="B69" s="12"/>
      <c r="C69" s="12"/>
      <c r="D69" s="13" t="s">
        <v>58</v>
      </c>
      <c r="E69" s="14"/>
      <c r="F69" s="14"/>
      <c r="G69" s="14">
        <f t="shared" si="0"/>
        <v>0</v>
      </c>
    </row>
    <row r="70" spans="2:7" x14ac:dyDescent="0.4">
      <c r="B70" s="12"/>
      <c r="C70" s="12"/>
      <c r="D70" s="13" t="s">
        <v>59</v>
      </c>
      <c r="E70" s="14">
        <v>214194</v>
      </c>
      <c r="F70" s="14">
        <v>169520</v>
      </c>
      <c r="G70" s="14">
        <f t="shared" si="0"/>
        <v>44674</v>
      </c>
    </row>
    <row r="71" spans="2:7" x14ac:dyDescent="0.4">
      <c r="B71" s="12"/>
      <c r="C71" s="12"/>
      <c r="D71" s="13" t="s">
        <v>60</v>
      </c>
      <c r="E71" s="14"/>
      <c r="F71" s="14"/>
      <c r="G71" s="14">
        <f t="shared" ref="G71:G134" si="1">E71-F71</f>
        <v>0</v>
      </c>
    </row>
    <row r="72" spans="2:7" x14ac:dyDescent="0.4">
      <c r="B72" s="12"/>
      <c r="C72" s="12"/>
      <c r="D72" s="13" t="s">
        <v>61</v>
      </c>
      <c r="E72" s="14">
        <v>2652381</v>
      </c>
      <c r="F72" s="14">
        <v>2132962</v>
      </c>
      <c r="G72" s="14">
        <f t="shared" si="1"/>
        <v>519419</v>
      </c>
    </row>
    <row r="73" spans="2:7" x14ac:dyDescent="0.4">
      <c r="B73" s="12"/>
      <c r="C73" s="12"/>
      <c r="D73" s="13" t="s">
        <v>62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63</v>
      </c>
      <c r="E74" s="14">
        <v>196441</v>
      </c>
      <c r="F74" s="14">
        <v>348325</v>
      </c>
      <c r="G74" s="14">
        <f t="shared" si="1"/>
        <v>-151884</v>
      </c>
    </row>
    <row r="75" spans="2:7" x14ac:dyDescent="0.4">
      <c r="B75" s="12"/>
      <c r="C75" s="12"/>
      <c r="D75" s="13" t="s">
        <v>64</v>
      </c>
      <c r="E75" s="14"/>
      <c r="F75" s="14"/>
      <c r="G75" s="14">
        <f t="shared" si="1"/>
        <v>0</v>
      </c>
    </row>
    <row r="76" spans="2:7" x14ac:dyDescent="0.4">
      <c r="B76" s="12"/>
      <c r="C76" s="12"/>
      <c r="D76" s="13" t="s">
        <v>65</v>
      </c>
      <c r="E76" s="14">
        <v>849249</v>
      </c>
      <c r="F76" s="14">
        <v>1034208</v>
      </c>
      <c r="G76" s="14">
        <f t="shared" si="1"/>
        <v>-184959</v>
      </c>
    </row>
    <row r="77" spans="2:7" x14ac:dyDescent="0.4">
      <c r="B77" s="12"/>
      <c r="C77" s="12"/>
      <c r="D77" s="13" t="s">
        <v>66</v>
      </c>
      <c r="E77" s="14">
        <v>10000</v>
      </c>
      <c r="F77" s="14"/>
      <c r="G77" s="14">
        <f t="shared" si="1"/>
        <v>10000</v>
      </c>
    </row>
    <row r="78" spans="2:7" x14ac:dyDescent="0.4">
      <c r="B78" s="12"/>
      <c r="C78" s="12"/>
      <c r="D78" s="13" t="s">
        <v>67</v>
      </c>
      <c r="E78" s="14">
        <v>28000</v>
      </c>
      <c r="F78" s="14">
        <v>29652</v>
      </c>
      <c r="G78" s="14">
        <f t="shared" si="1"/>
        <v>-1652</v>
      </c>
    </row>
    <row r="79" spans="2:7" x14ac:dyDescent="0.4">
      <c r="B79" s="12"/>
      <c r="C79" s="12"/>
      <c r="D79" s="13" t="s">
        <v>68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69</v>
      </c>
      <c r="E80" s="14">
        <v>779740</v>
      </c>
      <c r="F80" s="14">
        <v>709450</v>
      </c>
      <c r="G80" s="14">
        <f t="shared" si="1"/>
        <v>70290</v>
      </c>
    </row>
    <row r="81" spans="2:7" x14ac:dyDescent="0.4">
      <c r="B81" s="12"/>
      <c r="C81" s="12"/>
      <c r="D81" s="13" t="s">
        <v>70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71</v>
      </c>
      <c r="E82" s="14">
        <f>+E83+E84+E85+E86+E87+E88+E89+E90+E91+E92+E93+E94+E95+E96+E97+E98+E99+E100+E101+E102+E103+E104+E105</f>
        <v>19998367</v>
      </c>
      <c r="F82" s="14">
        <f>+F83+F84+F85+F86+F87+F88+F89+F90+F91+F92+F93+F94+F95+F96+F97+F98+F99+F100+F101+F102+F103+F104+F105</f>
        <v>20297732</v>
      </c>
      <c r="G82" s="14">
        <f t="shared" si="1"/>
        <v>-299365</v>
      </c>
    </row>
    <row r="83" spans="2:7" x14ac:dyDescent="0.4">
      <c r="B83" s="12"/>
      <c r="C83" s="12"/>
      <c r="D83" s="13" t="s">
        <v>72</v>
      </c>
      <c r="E83" s="14">
        <v>80583</v>
      </c>
      <c r="F83" s="14">
        <v>94452</v>
      </c>
      <c r="G83" s="14">
        <f t="shared" si="1"/>
        <v>-13869</v>
      </c>
    </row>
    <row r="84" spans="2:7" x14ac:dyDescent="0.4">
      <c r="B84" s="12"/>
      <c r="C84" s="12"/>
      <c r="D84" s="13" t="s">
        <v>73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74</v>
      </c>
      <c r="E85" s="14">
        <v>180214</v>
      </c>
      <c r="F85" s="14">
        <v>199000</v>
      </c>
      <c r="G85" s="14">
        <f t="shared" si="1"/>
        <v>-18786</v>
      </c>
    </row>
    <row r="86" spans="2:7" x14ac:dyDescent="0.4">
      <c r="B86" s="12"/>
      <c r="C86" s="12"/>
      <c r="D86" s="13" t="s">
        <v>75</v>
      </c>
      <c r="E86" s="14"/>
      <c r="F86" s="14"/>
      <c r="G86" s="14">
        <f t="shared" si="1"/>
        <v>0</v>
      </c>
    </row>
    <row r="87" spans="2:7" x14ac:dyDescent="0.4">
      <c r="B87" s="12"/>
      <c r="C87" s="12"/>
      <c r="D87" s="13" t="s">
        <v>76</v>
      </c>
      <c r="E87" s="14">
        <v>57661</v>
      </c>
      <c r="F87" s="14">
        <v>55468</v>
      </c>
      <c r="G87" s="14">
        <f t="shared" si="1"/>
        <v>2193</v>
      </c>
    </row>
    <row r="88" spans="2:7" x14ac:dyDescent="0.4">
      <c r="B88" s="12"/>
      <c r="C88" s="12"/>
      <c r="D88" s="13" t="s">
        <v>77</v>
      </c>
      <c r="E88" s="14"/>
      <c r="F88" s="14"/>
      <c r="G88" s="14">
        <f t="shared" si="1"/>
        <v>0</v>
      </c>
    </row>
    <row r="89" spans="2:7" x14ac:dyDescent="0.4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62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78</v>
      </c>
      <c r="E91" s="14">
        <v>49500</v>
      </c>
      <c r="F91" s="14">
        <v>31900</v>
      </c>
      <c r="G91" s="14">
        <f t="shared" si="1"/>
        <v>17600</v>
      </c>
    </row>
    <row r="92" spans="2:7" x14ac:dyDescent="0.4">
      <c r="B92" s="12"/>
      <c r="C92" s="12"/>
      <c r="D92" s="13" t="s">
        <v>79</v>
      </c>
      <c r="E92" s="14">
        <v>288442</v>
      </c>
      <c r="F92" s="14">
        <v>293908</v>
      </c>
      <c r="G92" s="14">
        <f t="shared" si="1"/>
        <v>-5466</v>
      </c>
    </row>
    <row r="93" spans="2:7" x14ac:dyDescent="0.4">
      <c r="B93" s="12"/>
      <c r="C93" s="12"/>
      <c r="D93" s="13" t="s">
        <v>80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81</v>
      </c>
      <c r="E94" s="14"/>
      <c r="F94" s="14"/>
      <c r="G94" s="14">
        <f t="shared" si="1"/>
        <v>0</v>
      </c>
    </row>
    <row r="95" spans="2:7" x14ac:dyDescent="0.4">
      <c r="B95" s="12"/>
      <c r="C95" s="12"/>
      <c r="D95" s="13" t="s">
        <v>82</v>
      </c>
      <c r="E95" s="14">
        <v>5004514</v>
      </c>
      <c r="F95" s="14">
        <v>4986542</v>
      </c>
      <c r="G95" s="14">
        <f t="shared" si="1"/>
        <v>17972</v>
      </c>
    </row>
    <row r="96" spans="2:7" x14ac:dyDescent="0.4">
      <c r="B96" s="12"/>
      <c r="C96" s="12"/>
      <c r="D96" s="13" t="s">
        <v>83</v>
      </c>
      <c r="E96" s="14">
        <v>74932</v>
      </c>
      <c r="F96" s="14">
        <v>89080</v>
      </c>
      <c r="G96" s="14">
        <f t="shared" si="1"/>
        <v>-14148</v>
      </c>
    </row>
    <row r="97" spans="2:7" x14ac:dyDescent="0.4">
      <c r="B97" s="12"/>
      <c r="C97" s="12"/>
      <c r="D97" s="13" t="s">
        <v>64</v>
      </c>
      <c r="E97" s="14">
        <v>249370</v>
      </c>
      <c r="F97" s="14">
        <v>198130</v>
      </c>
      <c r="G97" s="14">
        <f t="shared" si="1"/>
        <v>51240</v>
      </c>
    </row>
    <row r="98" spans="2:7" x14ac:dyDescent="0.4">
      <c r="B98" s="12"/>
      <c r="C98" s="12"/>
      <c r="D98" s="13" t="s">
        <v>65</v>
      </c>
      <c r="E98" s="14">
        <v>446351</v>
      </c>
      <c r="F98" s="14">
        <v>550452</v>
      </c>
      <c r="G98" s="14">
        <f t="shared" si="1"/>
        <v>-104101</v>
      </c>
    </row>
    <row r="99" spans="2:7" x14ac:dyDescent="0.4">
      <c r="B99" s="12"/>
      <c r="C99" s="12"/>
      <c r="D99" s="13" t="s">
        <v>84</v>
      </c>
      <c r="E99" s="14">
        <v>13200000</v>
      </c>
      <c r="F99" s="14">
        <v>13200000</v>
      </c>
      <c r="G99" s="14">
        <f t="shared" si="1"/>
        <v>0</v>
      </c>
    </row>
    <row r="100" spans="2:7" x14ac:dyDescent="0.4">
      <c r="B100" s="12"/>
      <c r="C100" s="12"/>
      <c r="D100" s="13" t="s">
        <v>85</v>
      </c>
      <c r="E100" s="14">
        <v>13940</v>
      </c>
      <c r="F100" s="14">
        <v>5050</v>
      </c>
      <c r="G100" s="14">
        <f t="shared" si="1"/>
        <v>8890</v>
      </c>
    </row>
    <row r="101" spans="2:7" x14ac:dyDescent="0.4">
      <c r="B101" s="12"/>
      <c r="C101" s="12"/>
      <c r="D101" s="13" t="s">
        <v>86</v>
      </c>
      <c r="E101" s="14">
        <v>334400</v>
      </c>
      <c r="F101" s="14">
        <v>301400</v>
      </c>
      <c r="G101" s="14">
        <f t="shared" si="1"/>
        <v>33000</v>
      </c>
    </row>
    <row r="102" spans="2:7" x14ac:dyDescent="0.4">
      <c r="B102" s="12"/>
      <c r="C102" s="12"/>
      <c r="D102" s="13" t="s">
        <v>87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88</v>
      </c>
      <c r="E103" s="14">
        <v>18400</v>
      </c>
      <c r="F103" s="14">
        <v>18400</v>
      </c>
      <c r="G103" s="14">
        <f t="shared" si="1"/>
        <v>0</v>
      </c>
    </row>
    <row r="104" spans="2:7" x14ac:dyDescent="0.4">
      <c r="B104" s="12"/>
      <c r="C104" s="12"/>
      <c r="D104" s="13" t="s">
        <v>69</v>
      </c>
      <c r="E104" s="14">
        <v>60</v>
      </c>
      <c r="F104" s="14">
        <v>273950</v>
      </c>
      <c r="G104" s="14">
        <f t="shared" si="1"/>
        <v>-273890</v>
      </c>
    </row>
    <row r="105" spans="2:7" x14ac:dyDescent="0.4">
      <c r="B105" s="12"/>
      <c r="C105" s="12"/>
      <c r="D105" s="13" t="s">
        <v>89</v>
      </c>
      <c r="E105" s="14"/>
      <c r="F105" s="14"/>
      <c r="G105" s="14">
        <f t="shared" si="1"/>
        <v>0</v>
      </c>
    </row>
    <row r="106" spans="2:7" x14ac:dyDescent="0.4">
      <c r="B106" s="12"/>
      <c r="C106" s="12"/>
      <c r="D106" s="13" t="s">
        <v>90</v>
      </c>
      <c r="E106" s="14"/>
      <c r="F106" s="14"/>
      <c r="G106" s="14">
        <f t="shared" si="1"/>
        <v>0</v>
      </c>
    </row>
    <row r="107" spans="2:7" x14ac:dyDescent="0.4">
      <c r="B107" s="12"/>
      <c r="C107" s="12"/>
      <c r="D107" s="13" t="s">
        <v>91</v>
      </c>
      <c r="E107" s="14">
        <v>156435</v>
      </c>
      <c r="F107" s="14">
        <v>436659</v>
      </c>
      <c r="G107" s="14">
        <f t="shared" si="1"/>
        <v>-280224</v>
      </c>
    </row>
    <row r="108" spans="2:7" x14ac:dyDescent="0.4">
      <c r="B108" s="12"/>
      <c r="C108" s="12"/>
      <c r="D108" s="13" t="s">
        <v>92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93</v>
      </c>
      <c r="E109" s="14"/>
      <c r="F109" s="14"/>
      <c r="G109" s="14">
        <f t="shared" si="1"/>
        <v>0</v>
      </c>
    </row>
    <row r="110" spans="2:7" x14ac:dyDescent="0.4">
      <c r="B110" s="12"/>
      <c r="C110" s="12"/>
      <c r="D110" s="13" t="s">
        <v>94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95</v>
      </c>
      <c r="E111" s="14"/>
      <c r="F111" s="14"/>
      <c r="G111" s="14">
        <f t="shared" si="1"/>
        <v>0</v>
      </c>
    </row>
    <row r="112" spans="2:7" x14ac:dyDescent="0.4">
      <c r="B112" s="12"/>
      <c r="C112" s="12"/>
      <c r="D112" s="13" t="s">
        <v>96</v>
      </c>
      <c r="E112" s="14"/>
      <c r="F112" s="14"/>
      <c r="G112" s="14">
        <f t="shared" si="1"/>
        <v>0</v>
      </c>
    </row>
    <row r="113" spans="2:7" x14ac:dyDescent="0.4">
      <c r="B113" s="12"/>
      <c r="C113" s="12"/>
      <c r="D113" s="13" t="s">
        <v>97</v>
      </c>
      <c r="E113" s="14"/>
      <c r="F113" s="14"/>
      <c r="G113" s="14">
        <f t="shared" si="1"/>
        <v>0</v>
      </c>
    </row>
    <row r="114" spans="2:7" x14ac:dyDescent="0.4">
      <c r="B114" s="12"/>
      <c r="C114" s="15"/>
      <c r="D114" s="16" t="s">
        <v>98</v>
      </c>
      <c r="E114" s="17">
        <f>+E55+E64+E82+E106+E107+E108+E109+E110+E111+E112+E113</f>
        <v>72271575</v>
      </c>
      <c r="F114" s="17">
        <f>+F55+F64+F82+F106+F107+F108+F109+F110+F111+F112+F113</f>
        <v>69185393</v>
      </c>
      <c r="G114" s="17">
        <f t="shared" si="1"/>
        <v>3086182</v>
      </c>
    </row>
    <row r="115" spans="2:7" x14ac:dyDescent="0.4">
      <c r="B115" s="15"/>
      <c r="C115" s="18" t="s">
        <v>99</v>
      </c>
      <c r="D115" s="19"/>
      <c r="E115" s="20">
        <f xml:space="preserve"> +E54 - E114</f>
        <v>3824937</v>
      </c>
      <c r="F115" s="20">
        <f xml:space="preserve"> +F54 - F114</f>
        <v>-1199395</v>
      </c>
      <c r="G115" s="20">
        <f t="shared" si="1"/>
        <v>5024332</v>
      </c>
    </row>
    <row r="116" spans="2:7" x14ac:dyDescent="0.4">
      <c r="B116" s="9" t="s">
        <v>100</v>
      </c>
      <c r="C116" s="9" t="s">
        <v>9</v>
      </c>
      <c r="D116" s="13" t="s">
        <v>101</v>
      </c>
      <c r="E116" s="14"/>
      <c r="F116" s="14"/>
      <c r="G116" s="14">
        <f t="shared" si="1"/>
        <v>0</v>
      </c>
    </row>
    <row r="117" spans="2:7" x14ac:dyDescent="0.4">
      <c r="B117" s="12"/>
      <c r="C117" s="12"/>
      <c r="D117" s="13" t="s">
        <v>102</v>
      </c>
      <c r="E117" s="14">
        <v>36</v>
      </c>
      <c r="F117" s="14">
        <v>35</v>
      </c>
      <c r="G117" s="14">
        <f t="shared" si="1"/>
        <v>1</v>
      </c>
    </row>
    <row r="118" spans="2:7" x14ac:dyDescent="0.4">
      <c r="B118" s="12"/>
      <c r="C118" s="12"/>
      <c r="D118" s="13" t="s">
        <v>103</v>
      </c>
      <c r="E118" s="14"/>
      <c r="F118" s="14"/>
      <c r="G118" s="14">
        <f t="shared" si="1"/>
        <v>0</v>
      </c>
    </row>
    <row r="119" spans="2:7" x14ac:dyDescent="0.4">
      <c r="B119" s="12"/>
      <c r="C119" s="12"/>
      <c r="D119" s="13" t="s">
        <v>104</v>
      </c>
      <c r="E119" s="14"/>
      <c r="F119" s="14"/>
      <c r="G119" s="14">
        <f t="shared" si="1"/>
        <v>0</v>
      </c>
    </row>
    <row r="120" spans="2:7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</row>
    <row r="121" spans="2:7" x14ac:dyDescent="0.4">
      <c r="B121" s="12"/>
      <c r="C121" s="12"/>
      <c r="D121" s="13" t="s">
        <v>106</v>
      </c>
      <c r="E121" s="14">
        <f>+E122+E123+E124</f>
        <v>1784968</v>
      </c>
      <c r="F121" s="14">
        <f>+F122+F123+F124</f>
        <v>239884</v>
      </c>
      <c r="G121" s="14">
        <f t="shared" si="1"/>
        <v>1545084</v>
      </c>
    </row>
    <row r="122" spans="2:7" x14ac:dyDescent="0.4">
      <c r="B122" s="12"/>
      <c r="C122" s="12"/>
      <c r="D122" s="13" t="s">
        <v>107</v>
      </c>
      <c r="E122" s="14"/>
      <c r="F122" s="14"/>
      <c r="G122" s="14">
        <f t="shared" si="1"/>
        <v>0</v>
      </c>
    </row>
    <row r="123" spans="2:7" x14ac:dyDescent="0.4">
      <c r="B123" s="12"/>
      <c r="C123" s="12"/>
      <c r="D123" s="13" t="s">
        <v>108</v>
      </c>
      <c r="E123" s="14">
        <v>207000</v>
      </c>
      <c r="F123" s="14">
        <v>191190</v>
      </c>
      <c r="G123" s="14">
        <f t="shared" si="1"/>
        <v>15810</v>
      </c>
    </row>
    <row r="124" spans="2:7" x14ac:dyDescent="0.4">
      <c r="B124" s="12"/>
      <c r="C124" s="12"/>
      <c r="D124" s="13" t="s">
        <v>109</v>
      </c>
      <c r="E124" s="14">
        <v>1577968</v>
      </c>
      <c r="F124" s="14">
        <v>48694</v>
      </c>
      <c r="G124" s="14">
        <f t="shared" si="1"/>
        <v>1529274</v>
      </c>
    </row>
    <row r="125" spans="2:7" x14ac:dyDescent="0.4">
      <c r="B125" s="12"/>
      <c r="C125" s="15"/>
      <c r="D125" s="16" t="s">
        <v>110</v>
      </c>
      <c r="E125" s="17">
        <f>+E116+E117+E118+E119+E120+E121</f>
        <v>1785004</v>
      </c>
      <c r="F125" s="17">
        <f>+F116+F117+F118+F119+F120+F121</f>
        <v>239919</v>
      </c>
      <c r="G125" s="17">
        <f t="shared" si="1"/>
        <v>1545085</v>
      </c>
    </row>
    <row r="126" spans="2:7" x14ac:dyDescent="0.4">
      <c r="B126" s="12"/>
      <c r="C126" s="9" t="s">
        <v>43</v>
      </c>
      <c r="D126" s="13" t="s">
        <v>111</v>
      </c>
      <c r="E126" s="14"/>
      <c r="F126" s="14"/>
      <c r="G126" s="14">
        <f t="shared" si="1"/>
        <v>0</v>
      </c>
    </row>
    <row r="127" spans="2:7" x14ac:dyDescent="0.4">
      <c r="B127" s="12"/>
      <c r="C127" s="12"/>
      <c r="D127" s="13" t="s">
        <v>112</v>
      </c>
      <c r="E127" s="14"/>
      <c r="F127" s="14"/>
      <c r="G127" s="14">
        <f t="shared" si="1"/>
        <v>0</v>
      </c>
    </row>
    <row r="128" spans="2:7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</row>
    <row r="129" spans="2:7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115</v>
      </c>
      <c r="E130" s="14">
        <f>+E131+E132</f>
        <v>211156</v>
      </c>
      <c r="F130" s="14">
        <f>+F131+F132</f>
        <v>0</v>
      </c>
      <c r="G130" s="14">
        <f t="shared" si="1"/>
        <v>211156</v>
      </c>
    </row>
    <row r="131" spans="2:7" x14ac:dyDescent="0.4">
      <c r="B131" s="12"/>
      <c r="C131" s="12"/>
      <c r="D131" s="13" t="s">
        <v>116</v>
      </c>
      <c r="E131" s="14">
        <v>211156</v>
      </c>
      <c r="F131" s="14"/>
      <c r="G131" s="14">
        <f t="shared" si="1"/>
        <v>211156</v>
      </c>
    </row>
    <row r="132" spans="2:7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</row>
    <row r="133" spans="2:7" x14ac:dyDescent="0.4">
      <c r="B133" s="12"/>
      <c r="C133" s="15"/>
      <c r="D133" s="16" t="s">
        <v>118</v>
      </c>
      <c r="E133" s="17">
        <f>+E126+E127+E128+E129+E130</f>
        <v>211156</v>
      </c>
      <c r="F133" s="17">
        <f>+F126+F127+F128+F129+F130</f>
        <v>0</v>
      </c>
      <c r="G133" s="17">
        <f t="shared" si="1"/>
        <v>211156</v>
      </c>
    </row>
    <row r="134" spans="2:7" x14ac:dyDescent="0.4">
      <c r="B134" s="15"/>
      <c r="C134" s="18" t="s">
        <v>119</v>
      </c>
      <c r="D134" s="21"/>
      <c r="E134" s="22">
        <f xml:space="preserve"> +E125 - E133</f>
        <v>1573848</v>
      </c>
      <c r="F134" s="22">
        <f xml:space="preserve"> +F125 - F133</f>
        <v>239919</v>
      </c>
      <c r="G134" s="22">
        <f t="shared" si="1"/>
        <v>1333929</v>
      </c>
    </row>
    <row r="135" spans="2:7" x14ac:dyDescent="0.4">
      <c r="B135" s="18" t="s">
        <v>120</v>
      </c>
      <c r="C135" s="23"/>
      <c r="D135" s="19"/>
      <c r="E135" s="20">
        <f xml:space="preserve"> +E115 +E134</f>
        <v>5398785</v>
      </c>
      <c r="F135" s="20">
        <f xml:space="preserve"> +F115 +F134</f>
        <v>-959476</v>
      </c>
      <c r="G135" s="20">
        <f t="shared" ref="G135:G186" si="2">E135-F135</f>
        <v>6358261</v>
      </c>
    </row>
    <row r="136" spans="2:7" x14ac:dyDescent="0.4">
      <c r="B136" s="9" t="s">
        <v>121</v>
      </c>
      <c r="C136" s="9" t="s">
        <v>9</v>
      </c>
      <c r="D136" s="13" t="s">
        <v>122</v>
      </c>
      <c r="E136" s="14">
        <f>+E137+E138</f>
        <v>0</v>
      </c>
      <c r="F136" s="14">
        <f>+F137+F138</f>
        <v>0</v>
      </c>
      <c r="G136" s="14">
        <f t="shared" si="2"/>
        <v>0</v>
      </c>
    </row>
    <row r="137" spans="2:7" x14ac:dyDescent="0.4">
      <c r="B137" s="12"/>
      <c r="C137" s="12"/>
      <c r="D137" s="13" t="s">
        <v>123</v>
      </c>
      <c r="E137" s="14"/>
      <c r="F137" s="14"/>
      <c r="G137" s="14">
        <f t="shared" si="2"/>
        <v>0</v>
      </c>
    </row>
    <row r="138" spans="2:7" x14ac:dyDescent="0.4">
      <c r="B138" s="12"/>
      <c r="C138" s="12"/>
      <c r="D138" s="13" t="s">
        <v>124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125</v>
      </c>
      <c r="E139" s="14">
        <f>+E140+E141</f>
        <v>0</v>
      </c>
      <c r="F139" s="14">
        <f>+F140+F141</f>
        <v>0</v>
      </c>
      <c r="G139" s="14">
        <f t="shared" si="2"/>
        <v>0</v>
      </c>
    </row>
    <row r="140" spans="2:7" x14ac:dyDescent="0.4">
      <c r="B140" s="12"/>
      <c r="C140" s="12"/>
      <c r="D140" s="13" t="s">
        <v>126</v>
      </c>
      <c r="E140" s="14"/>
      <c r="F140" s="14"/>
      <c r="G140" s="14">
        <f t="shared" si="2"/>
        <v>0</v>
      </c>
    </row>
    <row r="141" spans="2:7" x14ac:dyDescent="0.4">
      <c r="B141" s="12"/>
      <c r="C141" s="12"/>
      <c r="D141" s="13" t="s">
        <v>127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128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129</v>
      </c>
      <c r="E143" s="14">
        <f>+E144</f>
        <v>0</v>
      </c>
      <c r="F143" s="14">
        <f>+F144</f>
        <v>0</v>
      </c>
      <c r="G143" s="14">
        <f t="shared" si="2"/>
        <v>0</v>
      </c>
    </row>
    <row r="144" spans="2:7" x14ac:dyDescent="0.4">
      <c r="B144" s="12"/>
      <c r="C144" s="12"/>
      <c r="D144" s="13" t="s">
        <v>130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131</v>
      </c>
      <c r="E145" s="14">
        <f>+E146+E147+E148</f>
        <v>0</v>
      </c>
      <c r="F145" s="14">
        <f>+F146+F147+F148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132</v>
      </c>
      <c r="E146" s="14"/>
      <c r="F146" s="14"/>
      <c r="G146" s="14">
        <f t="shared" si="2"/>
        <v>0</v>
      </c>
    </row>
    <row r="147" spans="2:7" x14ac:dyDescent="0.4">
      <c r="B147" s="12"/>
      <c r="C147" s="12"/>
      <c r="D147" s="13" t="s">
        <v>133</v>
      </c>
      <c r="E147" s="14"/>
      <c r="F147" s="14"/>
      <c r="G147" s="14">
        <f t="shared" si="2"/>
        <v>0</v>
      </c>
    </row>
    <row r="148" spans="2:7" x14ac:dyDescent="0.4">
      <c r="B148" s="12"/>
      <c r="C148" s="12"/>
      <c r="D148" s="13" t="s">
        <v>134</v>
      </c>
      <c r="E148" s="14"/>
      <c r="F148" s="14"/>
      <c r="G148" s="14">
        <f t="shared" si="2"/>
        <v>0</v>
      </c>
    </row>
    <row r="149" spans="2:7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136</v>
      </c>
      <c r="E150" s="14"/>
      <c r="F150" s="14">
        <v>2073335</v>
      </c>
      <c r="G150" s="14">
        <f t="shared" si="2"/>
        <v>-2073335</v>
      </c>
    </row>
    <row r="151" spans="2:7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140</v>
      </c>
      <c r="E154" s="14">
        <f>+E155+E156</f>
        <v>0</v>
      </c>
      <c r="F154" s="14">
        <f>+F155+F156</f>
        <v>0</v>
      </c>
      <c r="G154" s="14">
        <f t="shared" si="2"/>
        <v>0</v>
      </c>
    </row>
    <row r="155" spans="2:7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</row>
    <row r="157" spans="2:7" x14ac:dyDescent="0.4">
      <c r="B157" s="12"/>
      <c r="C157" s="15"/>
      <c r="D157" s="16" t="s">
        <v>143</v>
      </c>
      <c r="E157" s="17">
        <f>+E136+E139+E142+E143+E145+E149+E150+E151+E152+E153+E154</f>
        <v>0</v>
      </c>
      <c r="F157" s="17">
        <f>+F136+F139+F142+F143+F145+F149+F150+F151+F152+F153+F154</f>
        <v>2073335</v>
      </c>
      <c r="G157" s="17">
        <f t="shared" si="2"/>
        <v>-2073335</v>
      </c>
    </row>
    <row r="158" spans="2:7" x14ac:dyDescent="0.4">
      <c r="B158" s="12"/>
      <c r="C158" s="9" t="s">
        <v>43</v>
      </c>
      <c r="D158" s="13" t="s">
        <v>144</v>
      </c>
      <c r="E158" s="14"/>
      <c r="F158" s="14"/>
      <c r="G158" s="14">
        <f t="shared" si="2"/>
        <v>0</v>
      </c>
    </row>
    <row r="159" spans="2:7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146</v>
      </c>
      <c r="E160" s="14">
        <f>+E161+E162+E163+E164</f>
        <v>7299</v>
      </c>
      <c r="F160" s="14">
        <f>+F161+F162+F163+F164</f>
        <v>0</v>
      </c>
      <c r="G160" s="14">
        <f t="shared" si="2"/>
        <v>7299</v>
      </c>
    </row>
    <row r="161" spans="2:7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</row>
    <row r="163" spans="2:7" x14ac:dyDescent="0.4">
      <c r="B163" s="12"/>
      <c r="C163" s="12"/>
      <c r="D163" s="13" t="s">
        <v>149</v>
      </c>
      <c r="E163" s="14">
        <v>7299</v>
      </c>
      <c r="F163" s="14"/>
      <c r="G163" s="14">
        <f t="shared" si="2"/>
        <v>7299</v>
      </c>
    </row>
    <row r="164" spans="2:7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</row>
    <row r="165" spans="2:7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152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154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155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156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</row>
    <row r="174" spans="2:7" x14ac:dyDescent="0.4">
      <c r="B174" s="12"/>
      <c r="C174" s="15"/>
      <c r="D174" s="16" t="s">
        <v>160</v>
      </c>
      <c r="E174" s="17">
        <f>+E158+E159+E160+E165+E166+E167+E168+E169+E170+E171+E172+E173</f>
        <v>7299</v>
      </c>
      <c r="F174" s="17">
        <f>+F158+F159+F160+F165+F166+F167+F168+F169+F170+F171+F172+F173</f>
        <v>0</v>
      </c>
      <c r="G174" s="17">
        <f t="shared" si="2"/>
        <v>7299</v>
      </c>
    </row>
    <row r="175" spans="2:7" x14ac:dyDescent="0.4">
      <c r="B175" s="15"/>
      <c r="C175" s="24" t="s">
        <v>161</v>
      </c>
      <c r="D175" s="25"/>
      <c r="E175" s="26">
        <f xml:space="preserve"> +E157 - E174</f>
        <v>-7299</v>
      </c>
      <c r="F175" s="26">
        <f xml:space="preserve"> +F157 - F174</f>
        <v>2073335</v>
      </c>
      <c r="G175" s="26">
        <f t="shared" si="2"/>
        <v>-2080634</v>
      </c>
    </row>
    <row r="176" spans="2:7" x14ac:dyDescent="0.4">
      <c r="B176" s="18" t="s">
        <v>162</v>
      </c>
      <c r="C176" s="27"/>
      <c r="D176" s="28"/>
      <c r="E176" s="29">
        <f xml:space="preserve"> +E135 +E175</f>
        <v>5391486</v>
      </c>
      <c r="F176" s="29">
        <f xml:space="preserve"> +F135 +F175</f>
        <v>1113859</v>
      </c>
      <c r="G176" s="29">
        <f t="shared" si="2"/>
        <v>4277627</v>
      </c>
    </row>
    <row r="177" spans="2:7" x14ac:dyDescent="0.4">
      <c r="B177" s="30" t="s">
        <v>163</v>
      </c>
      <c r="C177" s="27" t="s">
        <v>164</v>
      </c>
      <c r="D177" s="28"/>
      <c r="E177" s="29">
        <v>-2909052</v>
      </c>
      <c r="F177" s="29">
        <v>-4022911</v>
      </c>
      <c r="G177" s="29">
        <f t="shared" si="2"/>
        <v>1113859</v>
      </c>
    </row>
    <row r="178" spans="2:7" x14ac:dyDescent="0.4">
      <c r="B178" s="31"/>
      <c r="C178" s="27" t="s">
        <v>165</v>
      </c>
      <c r="D178" s="28"/>
      <c r="E178" s="29">
        <f xml:space="preserve"> +E176 +E177</f>
        <v>2482434</v>
      </c>
      <c r="F178" s="29">
        <f xml:space="preserve"> +F176 +F177</f>
        <v>-2909052</v>
      </c>
      <c r="G178" s="29">
        <f t="shared" si="2"/>
        <v>5391486</v>
      </c>
    </row>
    <row r="179" spans="2:7" x14ac:dyDescent="0.4">
      <c r="B179" s="31"/>
      <c r="C179" s="27" t="s">
        <v>166</v>
      </c>
      <c r="D179" s="28"/>
      <c r="E179" s="29"/>
      <c r="F179" s="29"/>
      <c r="G179" s="29">
        <f t="shared" si="2"/>
        <v>0</v>
      </c>
    </row>
    <row r="180" spans="2:7" x14ac:dyDescent="0.4">
      <c r="B180" s="31"/>
      <c r="C180" s="27" t="s">
        <v>167</v>
      </c>
      <c r="D180" s="28"/>
      <c r="E180" s="29">
        <f>+E181</f>
        <v>0</v>
      </c>
      <c r="F180" s="29">
        <f>+F181</f>
        <v>0</v>
      </c>
      <c r="G180" s="29">
        <f t="shared" si="2"/>
        <v>0</v>
      </c>
    </row>
    <row r="181" spans="2:7" x14ac:dyDescent="0.4">
      <c r="B181" s="31"/>
      <c r="C181" s="32" t="s">
        <v>168</v>
      </c>
      <c r="D181" s="25"/>
      <c r="E181" s="26"/>
      <c r="F181" s="26"/>
      <c r="G181" s="26">
        <f t="shared" si="2"/>
        <v>0</v>
      </c>
    </row>
    <row r="182" spans="2:7" x14ac:dyDescent="0.4">
      <c r="B182" s="31"/>
      <c r="C182" s="27" t="s">
        <v>169</v>
      </c>
      <c r="D182" s="28"/>
      <c r="E182" s="29">
        <f>+E183+E184+E185</f>
        <v>0</v>
      </c>
      <c r="F182" s="29">
        <f>+F183+F184+F185</f>
        <v>0</v>
      </c>
      <c r="G182" s="29">
        <f t="shared" si="2"/>
        <v>0</v>
      </c>
    </row>
    <row r="183" spans="2:7" x14ac:dyDescent="0.4">
      <c r="B183" s="31"/>
      <c r="C183" s="32" t="s">
        <v>170</v>
      </c>
      <c r="D183" s="25"/>
      <c r="E183" s="26"/>
      <c r="F183" s="26"/>
      <c r="G183" s="26">
        <f t="shared" si="2"/>
        <v>0</v>
      </c>
    </row>
    <row r="184" spans="2:7" x14ac:dyDescent="0.4">
      <c r="B184" s="31"/>
      <c r="C184" s="32" t="s">
        <v>171</v>
      </c>
      <c r="D184" s="25"/>
      <c r="E184" s="26"/>
      <c r="F184" s="26"/>
      <c r="G184" s="26">
        <f t="shared" si="2"/>
        <v>0</v>
      </c>
    </row>
    <row r="185" spans="2:7" x14ac:dyDescent="0.4">
      <c r="B185" s="31"/>
      <c r="C185" s="32" t="s">
        <v>172</v>
      </c>
      <c r="D185" s="25"/>
      <c r="E185" s="26"/>
      <c r="F185" s="26"/>
      <c r="G185" s="26">
        <f t="shared" si="2"/>
        <v>0</v>
      </c>
    </row>
    <row r="186" spans="2:7" x14ac:dyDescent="0.4">
      <c r="B186" s="33"/>
      <c r="C186" s="27" t="s">
        <v>173</v>
      </c>
      <c r="D186" s="28"/>
      <c r="E186" s="29">
        <f xml:space="preserve"> +E178 +E179 +E180 - E182</f>
        <v>2482434</v>
      </c>
      <c r="F186" s="29">
        <f xml:space="preserve"> +F178 +F179 +F180 - F182</f>
        <v>-2909052</v>
      </c>
      <c r="G186" s="29">
        <f t="shared" si="2"/>
        <v>5391486</v>
      </c>
    </row>
  </sheetData>
  <mergeCells count="13">
    <mergeCell ref="B177:B186"/>
    <mergeCell ref="B116:B134"/>
    <mergeCell ref="C116:C125"/>
    <mergeCell ref="C126:C133"/>
    <mergeCell ref="B136:B175"/>
    <mergeCell ref="C136:C157"/>
    <mergeCell ref="C158:C174"/>
    <mergeCell ref="B2:G2"/>
    <mergeCell ref="B3:G3"/>
    <mergeCell ref="B5:D5"/>
    <mergeCell ref="B6:B115"/>
    <mergeCell ref="C6:C54"/>
    <mergeCell ref="C55:C11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2023-06-09T05:08:27Z</dcterms:created>
  <dcterms:modified xsi:type="dcterms:W3CDTF">2023-06-09T05:08:28Z</dcterms:modified>
</cp:coreProperties>
</file>