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484B1B69-665D-479D-8A77-C83E83196460}" xr6:coauthVersionLast="47" xr6:coauthVersionMax="47" xr10:uidLastSave="{00000000-0000-0000-0000-000000000000}"/>
  <bookViews>
    <workbookView xWindow="-120" yWindow="-120" windowWidth="29040" windowHeight="15720" activeTab="1" xr2:uid="{688E5D8B-0CD2-4807-A1DE-DFDE65F18606}"/>
  </bookViews>
  <sheets>
    <sheet name="すみれ拠点" sheetId="1" r:id="rId1"/>
    <sheet name="つぼみ拠点" sheetId="2" r:id="rId2"/>
  </sheets>
  <definedNames>
    <definedName name="_xlnm.Print_Titles" localSheetId="0">すみれ拠点!$1:$6</definedName>
    <definedName name="_xlnm.Print_Titles" localSheetId="1">つぼみ拠点!$1:$6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4" i="2" l="1"/>
  <c r="H135" i="2" s="1"/>
  <c r="G133" i="2"/>
  <c r="I133" i="2" s="1"/>
  <c r="G132" i="2"/>
  <c r="I132" i="2" s="1"/>
  <c r="H131" i="2"/>
  <c r="F131" i="2"/>
  <c r="F134" i="2" s="1"/>
  <c r="E131" i="2"/>
  <c r="E134" i="2" s="1"/>
  <c r="G134" i="2" s="1"/>
  <c r="I134" i="2" s="1"/>
  <c r="G130" i="2"/>
  <c r="I130" i="2" s="1"/>
  <c r="G129" i="2"/>
  <c r="I129" i="2" s="1"/>
  <c r="G128" i="2"/>
  <c r="I128" i="2" s="1"/>
  <c r="I127" i="2"/>
  <c r="G127" i="2"/>
  <c r="H126" i="2"/>
  <c r="F126" i="2"/>
  <c r="I125" i="2"/>
  <c r="G125" i="2"/>
  <c r="G124" i="2"/>
  <c r="I124" i="2" s="1"/>
  <c r="G123" i="2"/>
  <c r="I123" i="2" s="1"/>
  <c r="H122" i="2"/>
  <c r="F122" i="2"/>
  <c r="E122" i="2"/>
  <c r="E126" i="2" s="1"/>
  <c r="G121" i="2"/>
  <c r="I121" i="2" s="1"/>
  <c r="G120" i="2"/>
  <c r="I120" i="2" s="1"/>
  <c r="G119" i="2"/>
  <c r="I119" i="2" s="1"/>
  <c r="I118" i="2"/>
  <c r="G118" i="2"/>
  <c r="G117" i="2"/>
  <c r="I117" i="2" s="1"/>
  <c r="F115" i="2"/>
  <c r="G114" i="2"/>
  <c r="I114" i="2" s="1"/>
  <c r="G113" i="2"/>
  <c r="I113" i="2" s="1"/>
  <c r="G112" i="2"/>
  <c r="I112" i="2" s="1"/>
  <c r="G111" i="2"/>
  <c r="I111" i="2" s="1"/>
  <c r="G110" i="2"/>
  <c r="I110" i="2" s="1"/>
  <c r="I109" i="2"/>
  <c r="G109" i="2"/>
  <c r="G108" i="2"/>
  <c r="I108" i="2" s="1"/>
  <c r="G107" i="2"/>
  <c r="I107" i="2" s="1"/>
  <c r="G106" i="2"/>
  <c r="I106" i="2" s="1"/>
  <c r="G105" i="2"/>
  <c r="I105" i="2" s="1"/>
  <c r="G104" i="2"/>
  <c r="I104" i="2" s="1"/>
  <c r="I103" i="2"/>
  <c r="G103" i="2"/>
  <c r="G102" i="2"/>
  <c r="I102" i="2" s="1"/>
  <c r="G101" i="2"/>
  <c r="I101" i="2" s="1"/>
  <c r="G100" i="2"/>
  <c r="I100" i="2" s="1"/>
  <c r="G99" i="2"/>
  <c r="I99" i="2" s="1"/>
  <c r="G98" i="2"/>
  <c r="I98" i="2" s="1"/>
  <c r="I97" i="2"/>
  <c r="G97" i="2"/>
  <c r="G96" i="2"/>
  <c r="I96" i="2" s="1"/>
  <c r="G95" i="2"/>
  <c r="I95" i="2" s="1"/>
  <c r="G94" i="2"/>
  <c r="I94" i="2" s="1"/>
  <c r="G93" i="2"/>
  <c r="I93" i="2" s="1"/>
  <c r="G92" i="2"/>
  <c r="I92" i="2" s="1"/>
  <c r="I91" i="2"/>
  <c r="G91" i="2"/>
  <c r="G90" i="2"/>
  <c r="I90" i="2" s="1"/>
  <c r="G89" i="2"/>
  <c r="I89" i="2" s="1"/>
  <c r="G88" i="2"/>
  <c r="I88" i="2" s="1"/>
  <c r="G87" i="2"/>
  <c r="I87" i="2" s="1"/>
  <c r="G86" i="2"/>
  <c r="I86" i="2" s="1"/>
  <c r="I85" i="2"/>
  <c r="G85" i="2"/>
  <c r="G84" i="2"/>
  <c r="I84" i="2" s="1"/>
  <c r="H83" i="2"/>
  <c r="F83" i="2"/>
  <c r="G83" i="2" s="1"/>
  <c r="I83" i="2" s="1"/>
  <c r="E83" i="2"/>
  <c r="G82" i="2"/>
  <c r="I82" i="2" s="1"/>
  <c r="G81" i="2"/>
  <c r="I81" i="2" s="1"/>
  <c r="G80" i="2"/>
  <c r="I80" i="2" s="1"/>
  <c r="G79" i="2"/>
  <c r="I79" i="2" s="1"/>
  <c r="I78" i="2"/>
  <c r="G78" i="2"/>
  <c r="I77" i="2"/>
  <c r="G77" i="2"/>
  <c r="G76" i="2"/>
  <c r="I76" i="2" s="1"/>
  <c r="G75" i="2"/>
  <c r="I75" i="2" s="1"/>
  <c r="G74" i="2"/>
  <c r="I74" i="2" s="1"/>
  <c r="G73" i="2"/>
  <c r="I73" i="2" s="1"/>
  <c r="I72" i="2"/>
  <c r="G72" i="2"/>
  <c r="I71" i="2"/>
  <c r="G71" i="2"/>
  <c r="G70" i="2"/>
  <c r="I70" i="2" s="1"/>
  <c r="G69" i="2"/>
  <c r="I69" i="2" s="1"/>
  <c r="G68" i="2"/>
  <c r="I68" i="2" s="1"/>
  <c r="G67" i="2"/>
  <c r="I67" i="2" s="1"/>
  <c r="I66" i="2"/>
  <c r="G66" i="2"/>
  <c r="H65" i="2"/>
  <c r="F65" i="2"/>
  <c r="E65" i="2"/>
  <c r="G65" i="2" s="1"/>
  <c r="I65" i="2" s="1"/>
  <c r="I64" i="2"/>
  <c r="G64" i="2"/>
  <c r="G63" i="2"/>
  <c r="I63" i="2" s="1"/>
  <c r="G62" i="2"/>
  <c r="I62" i="2" s="1"/>
  <c r="G61" i="2"/>
  <c r="I61" i="2" s="1"/>
  <c r="G60" i="2"/>
  <c r="I60" i="2" s="1"/>
  <c r="G59" i="2"/>
  <c r="I59" i="2" s="1"/>
  <c r="I58" i="2"/>
  <c r="G58" i="2"/>
  <c r="G57" i="2"/>
  <c r="I57" i="2" s="1"/>
  <c r="H56" i="2"/>
  <c r="H115" i="2" s="1"/>
  <c r="F56" i="2"/>
  <c r="G56" i="2" s="1"/>
  <c r="I56" i="2" s="1"/>
  <c r="E56" i="2"/>
  <c r="G54" i="2"/>
  <c r="I54" i="2" s="1"/>
  <c r="G53" i="2"/>
  <c r="I53" i="2" s="1"/>
  <c r="G52" i="2"/>
  <c r="I52" i="2" s="1"/>
  <c r="G51" i="2"/>
  <c r="I51" i="2" s="1"/>
  <c r="G50" i="2"/>
  <c r="I50" i="2" s="1"/>
  <c r="H49" i="2"/>
  <c r="H48" i="2" s="1"/>
  <c r="F49" i="2"/>
  <c r="F48" i="2" s="1"/>
  <c r="E49" i="2"/>
  <c r="E48" i="2" s="1"/>
  <c r="G48" i="2" s="1"/>
  <c r="I48" i="2" s="1"/>
  <c r="G47" i="2"/>
  <c r="I47" i="2" s="1"/>
  <c r="I46" i="2"/>
  <c r="G46" i="2"/>
  <c r="G45" i="2"/>
  <c r="I45" i="2" s="1"/>
  <c r="H44" i="2"/>
  <c r="H37" i="2" s="1"/>
  <c r="F44" i="2"/>
  <c r="G44" i="2" s="1"/>
  <c r="I44" i="2" s="1"/>
  <c r="E44" i="2"/>
  <c r="G43" i="2"/>
  <c r="I43" i="2" s="1"/>
  <c r="G42" i="2"/>
  <c r="I42" i="2" s="1"/>
  <c r="G41" i="2"/>
  <c r="I41" i="2" s="1"/>
  <c r="G40" i="2"/>
  <c r="I40" i="2" s="1"/>
  <c r="I39" i="2"/>
  <c r="G39" i="2"/>
  <c r="H38" i="2"/>
  <c r="F38" i="2"/>
  <c r="E38" i="2"/>
  <c r="G38" i="2" s="1"/>
  <c r="I38" i="2" s="1"/>
  <c r="F37" i="2"/>
  <c r="E37" i="2"/>
  <c r="G37" i="2" s="1"/>
  <c r="I37" i="2" s="1"/>
  <c r="I36" i="2"/>
  <c r="G36" i="2"/>
  <c r="I35" i="2"/>
  <c r="G35" i="2"/>
  <c r="G34" i="2"/>
  <c r="I34" i="2" s="1"/>
  <c r="G33" i="2"/>
  <c r="I33" i="2" s="1"/>
  <c r="H32" i="2"/>
  <c r="F32" i="2"/>
  <c r="E32" i="2"/>
  <c r="G32" i="2" s="1"/>
  <c r="I32" i="2" s="1"/>
  <c r="G31" i="2"/>
  <c r="I31" i="2" s="1"/>
  <c r="G30" i="2"/>
  <c r="I30" i="2" s="1"/>
  <c r="G29" i="2"/>
  <c r="I29" i="2" s="1"/>
  <c r="I28" i="2"/>
  <c r="G28" i="2"/>
  <c r="G27" i="2"/>
  <c r="I27" i="2" s="1"/>
  <c r="G26" i="2"/>
  <c r="I26" i="2" s="1"/>
  <c r="G25" i="2"/>
  <c r="I25" i="2" s="1"/>
  <c r="G24" i="2"/>
  <c r="I24" i="2" s="1"/>
  <c r="G23" i="2"/>
  <c r="I23" i="2" s="1"/>
  <c r="H22" i="2"/>
  <c r="F22" i="2"/>
  <c r="E22" i="2"/>
  <c r="G22" i="2" s="1"/>
  <c r="I22" i="2" s="1"/>
  <c r="I21" i="2"/>
  <c r="G21" i="2"/>
  <c r="I20" i="2"/>
  <c r="G20" i="2"/>
  <c r="G19" i="2"/>
  <c r="I19" i="2" s="1"/>
  <c r="G18" i="2"/>
  <c r="I18" i="2" s="1"/>
  <c r="G17" i="2"/>
  <c r="I17" i="2" s="1"/>
  <c r="G16" i="2"/>
  <c r="I16" i="2" s="1"/>
  <c r="I15" i="2"/>
  <c r="H15" i="2"/>
  <c r="G15" i="2"/>
  <c r="F15" i="2"/>
  <c r="E15" i="2"/>
  <c r="G14" i="2"/>
  <c r="I14" i="2" s="1"/>
  <c r="I13" i="2"/>
  <c r="G13" i="2"/>
  <c r="G12" i="2"/>
  <c r="I12" i="2" s="1"/>
  <c r="G11" i="2"/>
  <c r="I11" i="2" s="1"/>
  <c r="G10" i="2"/>
  <c r="I10" i="2" s="1"/>
  <c r="G9" i="2"/>
  <c r="I9" i="2" s="1"/>
  <c r="H8" i="2"/>
  <c r="G8" i="2"/>
  <c r="I8" i="2" s="1"/>
  <c r="F8" i="2"/>
  <c r="F7" i="2" s="1"/>
  <c r="F55" i="2" s="1"/>
  <c r="F116" i="2" s="1"/>
  <c r="E8" i="2"/>
  <c r="E7" i="2" s="1"/>
  <c r="H7" i="2"/>
  <c r="H55" i="2" s="1"/>
  <c r="H116" i="2" s="1"/>
  <c r="H136" i="2" s="1"/>
  <c r="G134" i="1"/>
  <c r="F134" i="1"/>
  <c r="H133" i="1"/>
  <c r="J133" i="1" s="1"/>
  <c r="H132" i="1"/>
  <c r="J132" i="1" s="1"/>
  <c r="I131" i="1"/>
  <c r="I134" i="1" s="1"/>
  <c r="G131" i="1"/>
  <c r="F131" i="1"/>
  <c r="E131" i="1"/>
  <c r="H131" i="1" s="1"/>
  <c r="J131" i="1" s="1"/>
  <c r="J130" i="1"/>
  <c r="H130" i="1"/>
  <c r="H129" i="1"/>
  <c r="J129" i="1" s="1"/>
  <c r="H128" i="1"/>
  <c r="J128" i="1" s="1"/>
  <c r="H127" i="1"/>
  <c r="J127" i="1" s="1"/>
  <c r="H125" i="1"/>
  <c r="J125" i="1" s="1"/>
  <c r="H124" i="1"/>
  <c r="J124" i="1" s="1"/>
  <c r="H123" i="1"/>
  <c r="J123" i="1" s="1"/>
  <c r="I122" i="1"/>
  <c r="I126" i="1" s="1"/>
  <c r="I135" i="1" s="1"/>
  <c r="G122" i="1"/>
  <c r="G126" i="1" s="1"/>
  <c r="G135" i="1" s="1"/>
  <c r="F122" i="1"/>
  <c r="H122" i="1" s="1"/>
  <c r="J122" i="1" s="1"/>
  <c r="E122" i="1"/>
  <c r="E126" i="1" s="1"/>
  <c r="H121" i="1"/>
  <c r="J121" i="1" s="1"/>
  <c r="H120" i="1"/>
  <c r="J120" i="1" s="1"/>
  <c r="H119" i="1"/>
  <c r="J119" i="1" s="1"/>
  <c r="H118" i="1"/>
  <c r="J118" i="1" s="1"/>
  <c r="H117" i="1"/>
  <c r="J117" i="1" s="1"/>
  <c r="J114" i="1"/>
  <c r="H114" i="1"/>
  <c r="H113" i="1"/>
  <c r="J113" i="1" s="1"/>
  <c r="H112" i="1"/>
  <c r="J112" i="1" s="1"/>
  <c r="H111" i="1"/>
  <c r="J111" i="1" s="1"/>
  <c r="H110" i="1"/>
  <c r="J110" i="1" s="1"/>
  <c r="H109" i="1"/>
  <c r="J109" i="1" s="1"/>
  <c r="J108" i="1"/>
  <c r="H108" i="1"/>
  <c r="H107" i="1"/>
  <c r="J107" i="1" s="1"/>
  <c r="H106" i="1"/>
  <c r="J106" i="1" s="1"/>
  <c r="H105" i="1"/>
  <c r="J105" i="1" s="1"/>
  <c r="H104" i="1"/>
  <c r="J104" i="1" s="1"/>
  <c r="H103" i="1"/>
  <c r="J103" i="1" s="1"/>
  <c r="J102" i="1"/>
  <c r="H102" i="1"/>
  <c r="H101" i="1"/>
  <c r="J101" i="1" s="1"/>
  <c r="H100" i="1"/>
  <c r="J100" i="1" s="1"/>
  <c r="H99" i="1"/>
  <c r="J99" i="1" s="1"/>
  <c r="H98" i="1"/>
  <c r="J98" i="1" s="1"/>
  <c r="H97" i="1"/>
  <c r="J97" i="1" s="1"/>
  <c r="J96" i="1"/>
  <c r="H96" i="1"/>
  <c r="H95" i="1"/>
  <c r="J95" i="1" s="1"/>
  <c r="H94" i="1"/>
  <c r="J94" i="1" s="1"/>
  <c r="H93" i="1"/>
  <c r="J93" i="1" s="1"/>
  <c r="H92" i="1"/>
  <c r="J92" i="1" s="1"/>
  <c r="H91" i="1"/>
  <c r="J91" i="1" s="1"/>
  <c r="J90" i="1"/>
  <c r="H90" i="1"/>
  <c r="H89" i="1"/>
  <c r="J89" i="1" s="1"/>
  <c r="H88" i="1"/>
  <c r="J88" i="1" s="1"/>
  <c r="H87" i="1"/>
  <c r="J87" i="1" s="1"/>
  <c r="H86" i="1"/>
  <c r="J86" i="1" s="1"/>
  <c r="H85" i="1"/>
  <c r="J85" i="1" s="1"/>
  <c r="J84" i="1"/>
  <c r="H84" i="1"/>
  <c r="I83" i="1"/>
  <c r="G83" i="1"/>
  <c r="H83" i="1" s="1"/>
  <c r="J83" i="1" s="1"/>
  <c r="F83" i="1"/>
  <c r="E83" i="1"/>
  <c r="H82" i="1"/>
  <c r="J82" i="1" s="1"/>
  <c r="H81" i="1"/>
  <c r="J81" i="1" s="1"/>
  <c r="J80" i="1"/>
  <c r="H80" i="1"/>
  <c r="H79" i="1"/>
  <c r="J79" i="1" s="1"/>
  <c r="H78" i="1"/>
  <c r="J78" i="1" s="1"/>
  <c r="H77" i="1"/>
  <c r="J77" i="1" s="1"/>
  <c r="H76" i="1"/>
  <c r="J76" i="1" s="1"/>
  <c r="H75" i="1"/>
  <c r="J75" i="1" s="1"/>
  <c r="J74" i="1"/>
  <c r="H74" i="1"/>
  <c r="H73" i="1"/>
  <c r="J73" i="1" s="1"/>
  <c r="H72" i="1"/>
  <c r="J72" i="1" s="1"/>
  <c r="H71" i="1"/>
  <c r="J71" i="1" s="1"/>
  <c r="H70" i="1"/>
  <c r="J70" i="1" s="1"/>
  <c r="H69" i="1"/>
  <c r="J69" i="1" s="1"/>
  <c r="J68" i="1"/>
  <c r="H68" i="1"/>
  <c r="H67" i="1"/>
  <c r="J67" i="1" s="1"/>
  <c r="H66" i="1"/>
  <c r="J66" i="1" s="1"/>
  <c r="I65" i="1"/>
  <c r="G65" i="1"/>
  <c r="F65" i="1"/>
  <c r="F115" i="1" s="1"/>
  <c r="E65" i="1"/>
  <c r="E115" i="1" s="1"/>
  <c r="J64" i="1"/>
  <c r="H64" i="1"/>
  <c r="H63" i="1"/>
  <c r="J63" i="1" s="1"/>
  <c r="H62" i="1"/>
  <c r="J62" i="1" s="1"/>
  <c r="H61" i="1"/>
  <c r="J61" i="1" s="1"/>
  <c r="H60" i="1"/>
  <c r="J60" i="1" s="1"/>
  <c r="H59" i="1"/>
  <c r="J59" i="1" s="1"/>
  <c r="J58" i="1"/>
  <c r="H58" i="1"/>
  <c r="H57" i="1"/>
  <c r="J57" i="1" s="1"/>
  <c r="I56" i="1"/>
  <c r="I115" i="1" s="1"/>
  <c r="G56" i="1"/>
  <c r="H56" i="1" s="1"/>
  <c r="J56" i="1" s="1"/>
  <c r="F56" i="1"/>
  <c r="E56" i="1"/>
  <c r="H54" i="1"/>
  <c r="J54" i="1" s="1"/>
  <c r="H53" i="1"/>
  <c r="J53" i="1" s="1"/>
  <c r="H52" i="1"/>
  <c r="J52" i="1" s="1"/>
  <c r="H51" i="1"/>
  <c r="J51" i="1" s="1"/>
  <c r="J50" i="1"/>
  <c r="H50" i="1"/>
  <c r="I49" i="1"/>
  <c r="I48" i="1" s="1"/>
  <c r="G49" i="1"/>
  <c r="G48" i="1" s="1"/>
  <c r="F49" i="1"/>
  <c r="E49" i="1"/>
  <c r="F48" i="1"/>
  <c r="H48" i="1" s="1"/>
  <c r="E48" i="1"/>
  <c r="H47" i="1"/>
  <c r="J47" i="1" s="1"/>
  <c r="H46" i="1"/>
  <c r="J46" i="1" s="1"/>
  <c r="H45" i="1"/>
  <c r="J45" i="1" s="1"/>
  <c r="I44" i="1"/>
  <c r="G44" i="1"/>
  <c r="F44" i="1"/>
  <c r="H44" i="1" s="1"/>
  <c r="J44" i="1" s="1"/>
  <c r="E44" i="1"/>
  <c r="H43" i="1"/>
  <c r="J43" i="1" s="1"/>
  <c r="H42" i="1"/>
  <c r="J42" i="1" s="1"/>
  <c r="H41" i="1"/>
  <c r="J41" i="1" s="1"/>
  <c r="H40" i="1"/>
  <c r="J40" i="1" s="1"/>
  <c r="H39" i="1"/>
  <c r="J39" i="1" s="1"/>
  <c r="I38" i="1"/>
  <c r="I37" i="1" s="1"/>
  <c r="G38" i="1"/>
  <c r="G37" i="1" s="1"/>
  <c r="F38" i="1"/>
  <c r="F37" i="1" s="1"/>
  <c r="E38" i="1"/>
  <c r="E37" i="1" s="1"/>
  <c r="J36" i="1"/>
  <c r="H36" i="1"/>
  <c r="H35" i="1"/>
  <c r="J35" i="1" s="1"/>
  <c r="H34" i="1"/>
  <c r="J34" i="1" s="1"/>
  <c r="H33" i="1"/>
  <c r="J33" i="1" s="1"/>
  <c r="I32" i="1"/>
  <c r="G32" i="1"/>
  <c r="F32" i="1"/>
  <c r="H32" i="1" s="1"/>
  <c r="J32" i="1" s="1"/>
  <c r="E32" i="1"/>
  <c r="H31" i="1"/>
  <c r="J31" i="1" s="1"/>
  <c r="H30" i="1"/>
  <c r="J30" i="1" s="1"/>
  <c r="H29" i="1"/>
  <c r="J29" i="1" s="1"/>
  <c r="H28" i="1"/>
  <c r="J28" i="1" s="1"/>
  <c r="H27" i="1"/>
  <c r="J27" i="1" s="1"/>
  <c r="J26" i="1"/>
  <c r="H26" i="1"/>
  <c r="H25" i="1"/>
  <c r="J25" i="1" s="1"/>
  <c r="H24" i="1"/>
  <c r="J24" i="1" s="1"/>
  <c r="H23" i="1"/>
  <c r="J23" i="1" s="1"/>
  <c r="I22" i="1"/>
  <c r="G22" i="1"/>
  <c r="F22" i="1"/>
  <c r="H22" i="1" s="1"/>
  <c r="J22" i="1" s="1"/>
  <c r="E22" i="1"/>
  <c r="H21" i="1"/>
  <c r="J21" i="1" s="1"/>
  <c r="H20" i="1"/>
  <c r="J20" i="1" s="1"/>
  <c r="H19" i="1"/>
  <c r="J19" i="1" s="1"/>
  <c r="H18" i="1"/>
  <c r="J18" i="1" s="1"/>
  <c r="H17" i="1"/>
  <c r="J17" i="1" s="1"/>
  <c r="J16" i="1"/>
  <c r="H16" i="1"/>
  <c r="I15" i="1"/>
  <c r="G15" i="1"/>
  <c r="H15" i="1" s="1"/>
  <c r="J15" i="1" s="1"/>
  <c r="F15" i="1"/>
  <c r="E15" i="1"/>
  <c r="H14" i="1"/>
  <c r="J14" i="1" s="1"/>
  <c r="H13" i="1"/>
  <c r="J13" i="1" s="1"/>
  <c r="J12" i="1"/>
  <c r="H12" i="1"/>
  <c r="H11" i="1"/>
  <c r="J11" i="1" s="1"/>
  <c r="H10" i="1"/>
  <c r="J10" i="1" s="1"/>
  <c r="H9" i="1"/>
  <c r="J9" i="1" s="1"/>
  <c r="I8" i="1"/>
  <c r="G8" i="1"/>
  <c r="F8" i="1"/>
  <c r="F7" i="1" s="1"/>
  <c r="E8" i="1"/>
  <c r="E7" i="1" s="1"/>
  <c r="I7" i="1"/>
  <c r="I55" i="1" s="1"/>
  <c r="I116" i="1" s="1"/>
  <c r="I136" i="1" s="1"/>
  <c r="H37" i="1" l="1"/>
  <c r="J37" i="1" s="1"/>
  <c r="G7" i="2"/>
  <c r="I7" i="2" s="1"/>
  <c r="E55" i="2"/>
  <c r="G126" i="2"/>
  <c r="I126" i="2" s="1"/>
  <c r="I135" i="2" s="1"/>
  <c r="E135" i="2"/>
  <c r="G135" i="2" s="1"/>
  <c r="F55" i="1"/>
  <c r="F116" i="1" s="1"/>
  <c r="J48" i="1"/>
  <c r="F136" i="2"/>
  <c r="H7" i="1"/>
  <c r="J7" i="1" s="1"/>
  <c r="E55" i="1"/>
  <c r="F135" i="2"/>
  <c r="G122" i="2"/>
  <c r="I122" i="2" s="1"/>
  <c r="G131" i="2"/>
  <c r="I131" i="2" s="1"/>
  <c r="H38" i="1"/>
  <c r="J38" i="1" s="1"/>
  <c r="G49" i="2"/>
  <c r="I49" i="2" s="1"/>
  <c r="E134" i="1"/>
  <c r="H134" i="1" s="1"/>
  <c r="J134" i="1" s="1"/>
  <c r="E115" i="2"/>
  <c r="G115" i="2" s="1"/>
  <c r="I115" i="2" s="1"/>
  <c r="G7" i="1"/>
  <c r="G55" i="1" s="1"/>
  <c r="F126" i="1"/>
  <c r="F135" i="1" s="1"/>
  <c r="G115" i="1"/>
  <c r="H115" i="1" s="1"/>
  <c r="J115" i="1" s="1"/>
  <c r="H49" i="1"/>
  <c r="J49" i="1" s="1"/>
  <c r="H8" i="1"/>
  <c r="J8" i="1" s="1"/>
  <c r="H65" i="1"/>
  <c r="J65" i="1" s="1"/>
  <c r="H126" i="1" l="1"/>
  <c r="J126" i="1" s="1"/>
  <c r="J135" i="1" s="1"/>
  <c r="E135" i="1"/>
  <c r="H135" i="1" s="1"/>
  <c r="G55" i="2"/>
  <c r="I55" i="2" s="1"/>
  <c r="I116" i="2" s="1"/>
  <c r="I136" i="2" s="1"/>
  <c r="E116" i="2"/>
  <c r="F136" i="1"/>
  <c r="G116" i="1"/>
  <c r="G136" i="1" s="1"/>
  <c r="E116" i="1"/>
  <c r="H55" i="1"/>
  <c r="J55" i="1" s="1"/>
  <c r="J116" i="1" s="1"/>
  <c r="J136" i="1" s="1"/>
  <c r="E136" i="1" l="1"/>
  <c r="H136" i="1" s="1"/>
  <c r="H116" i="1"/>
  <c r="G116" i="2"/>
  <c r="E136" i="2"/>
  <c r="G136" i="2" s="1"/>
</calcChain>
</file>

<file path=xl/sharedStrings.xml><?xml version="1.0" encoding="utf-8"?>
<sst xmlns="http://schemas.openxmlformats.org/spreadsheetml/2006/main" count="295" uniqueCount="128">
  <si>
    <t>別紙３（⑪）</t>
    <rPh sb="0" eb="2">
      <t>ベッシ</t>
    </rPh>
    <phoneticPr fontId="3"/>
  </si>
  <si>
    <t>すみれ拠点  事業活動明細書</t>
    <phoneticPr fontId="3"/>
  </si>
  <si>
    <t>（自）令和4年4月1日  （至）令和5年3月31日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</si>
  <si>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</si>
  <si>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</si>
  <si>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</si>
  <si>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</si>
  <si>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</si>
  <si>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</si>
  <si>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</si>
  <si>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特別養護老人ホーム（地域密着型）_特別養護老人ホームすみれ</t>
  </si>
  <si>
    <t>老人短期入所事業（短期入所生活介護）_すみれショートステイサービス</t>
  </si>
  <si>
    <t>サービス活動増減の部</t>
  </si>
  <si>
    <t>収益</t>
  </si>
  <si>
    <t>介護保険事業収益</t>
  </si>
  <si>
    <t>　居宅介護料収益</t>
  </si>
  <si>
    <t>　　介護報酬収益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</si>
  <si>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</si>
  <si>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</si>
  <si>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</si>
  <si>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</si>
  <si>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</si>
  <si>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</si>
  <si>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利用者等利用料収益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</si>
  <si>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</si>
  <si>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</si>
  <si>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</si>
  <si>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</si>
  <si>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</si>
  <si>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</si>
  <si>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</si>
  <si>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</si>
  <si>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その他の利用料収益</t>
  </si>
  <si>
    <t>　その他の事業収益</t>
  </si>
  <si>
    <t>　　補助金事業収益（公費）</t>
  </si>
  <si>
    <t>　　補助金事業収益（一般）</t>
  </si>
  <si>
    <t>　　その他の事業収益</t>
  </si>
  <si>
    <t>　（保険等査定減）</t>
  </si>
  <si>
    <t>老人福祉事業収益</t>
  </si>
  <si>
    <t>　運営事業収益</t>
  </si>
  <si>
    <t>　　管理費収益</t>
  </si>
  <si>
    <t>その他の事業収益</t>
  </si>
  <si>
    <t>　　補助金事業収益</t>
  </si>
  <si>
    <t>　　受託事業収益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</si>
  <si>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</si>
  <si>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</si>
  <si>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</si>
  <si>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</si>
  <si>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</si>
  <si>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</si>
  <si>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</si>
  <si>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</si>
  <si>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</si>
  <si>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</si>
  <si>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</si>
  <si>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</si>
  <si>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</si>
  <si>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</si>
  <si>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</si>
  <si>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</si>
  <si>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</si>
  <si>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保健衛生費</t>
  </si>
  <si>
    <t>　医療費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</si>
  <si>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</si>
  <si>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</si>
  <si>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</si>
  <si>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</si>
  <si>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</si>
  <si>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</si>
  <si>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</si>
  <si>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葬祭費</t>
  </si>
  <si>
    <t>　車輌費</t>
  </si>
  <si>
    <t>　棚卸資産評価損</t>
  </si>
  <si>
    <t>　雑費</t>
  </si>
  <si>
    <t>　その他の事業費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</si>
  <si>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</si>
  <si>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</si>
  <si>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</si>
  <si>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</si>
  <si>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</si>
  <si>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</si>
  <si>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</si>
  <si>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</si>
  <si>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</si>
  <si>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</si>
  <si>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</si>
  <si>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</si>
  <si>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</si>
  <si>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</si>
  <si>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</si>
  <si>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</si>
  <si>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</si>
  <si>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</si>
  <si>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その他の事務費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</si>
  <si>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</si>
  <si>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</si>
  <si>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</si>
  <si>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</si>
  <si>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</si>
  <si>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</si>
  <si>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</si>
  <si>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</si>
  <si>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</si>
  <si>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</si>
  <si>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</si>
  <si>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</si>
  <si>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</si>
  <si>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</si>
  <si>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</si>
  <si>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</si>
  <si>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</si>
  <si>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</si>
  <si>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</si>
  <si>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</si>
  <si>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</si>
  <si>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</si>
  <si>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</si>
  <si>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</si>
  <si>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</si>
  <si>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</si>
  <si>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</si>
  <si>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</si>
  <si>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</si>
  <si>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</si>
  <si>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</si>
  <si>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つぼみ拠点  事業活動明細書</t>
    <phoneticPr fontId="3"/>
  </si>
  <si>
    <t>小規模多機能型居宅介護事業_つぼみ</t>
    <phoneticPr fontId="2"/>
  </si>
  <si>
    <t>（公益）有料老人ホームを経営する事業_ケアホームつぼみ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</si>
</sst>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horizontal="left" vertical="center" textRotation="255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9" xfId="2" applyFont="1" applyBorder="1" applyAlignment="1">
      <alignment horizontal="left"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</cellXfs>
  <cellStyles count="3">
    <cellStyle name="標準" xfId="0" builtinId="0"/>
    <cellStyle name="標準 2" xfId="2" xr:uid="{77119349-81D2-4EBE-998D-C19C7CE58635}"/>
    <cellStyle name="標準 3" xfId="1" xr:uid="{4AD8896C-5705-4C16-B050-6FE4A3B0B0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025C3-A4B6-4F66-86C4-48DD9B233E75}">
  <sheetPr>
    <pageSetUpPr fitToPage="1"/>
  </sheetPr>
  <dimension ref="B1:J136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0" width="20.75" customWidth="1"/>
  </cols>
  <sheetData>
    <row r="1" spans="2:10" ht="21" x14ac:dyDescent="0.4">
      <c r="B1" s="1"/>
      <c r="C1" s="1"/>
      <c r="D1" s="1"/>
      <c r="E1" s="1"/>
      <c r="F1" s="1"/>
      <c r="G1" s="1"/>
      <c r="I1" s="2"/>
      <c r="J1" s="3" t="s">
        <v>0</v>
      </c>
    </row>
    <row r="2" spans="2:10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</row>
    <row r="3" spans="2:10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7"/>
      <c r="I4" s="7"/>
      <c r="J4" s="6" t="s">
        <v>3</v>
      </c>
    </row>
    <row r="5" spans="2:10" x14ac:dyDescent="0.4">
      <c r="B5" s="8" t="s">
        <v>4</v>
      </c>
      <c r="C5" s="9"/>
      <c r="D5" s="10"/>
      <c r="E5" s="11" t="s">
        <v>5</v>
      </c>
      <c r="F5" s="12"/>
      <c r="G5" s="12"/>
      <c r="H5" s="13" t="s">
        <v>6</v>
      </c>
      <c r="I5" s="13" t="s">
        <v>7</v>
      </c>
      <c r="J5" s="13" t="s">
        <v>8</v>
      </c>
    </row>
    <row r="6" spans="2:10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9"/>
      <c r="I6" s="19"/>
      <c r="J6" s="19"/>
    </row>
    <row r="7" spans="2:10" x14ac:dyDescent="0.4">
      <c r="B7" s="20" t="s">
        <v>12</v>
      </c>
      <c r="C7" s="20" t="s">
        <v>13</v>
      </c>
      <c r="D7" s="21" t="s">
        <v>14</v>
      </c>
      <c r="E7" s="22">
        <f>+E8+E15+E22+E32+E36</f>
        <v>0</v>
      </c>
      <c r="F7" s="22">
        <f>+F8+F15+F22+F32+F36</f>
        <v>158051586</v>
      </c>
      <c r="G7" s="22">
        <f>+G8+G15+G22+G32+G36</f>
        <v>21877113</v>
      </c>
      <c r="H7" s="22">
        <f>+E7+F7+G7</f>
        <v>179928699</v>
      </c>
      <c r="I7" s="22">
        <f>+I8+I15+I22+I32+I36</f>
        <v>0</v>
      </c>
      <c r="J7" s="22">
        <f>H7-ABS(I7)</f>
        <v>179928699</v>
      </c>
    </row>
    <row r="8" spans="2:10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>+G9+G10+G11+G12+G13+G14</f>
        <v>16975821</v>
      </c>
      <c r="H8" s="25">
        <f t="shared" ref="H8:H71" si="0">+E8+F8+G8</f>
        <v>16975821</v>
      </c>
      <c r="I8" s="25">
        <f>+I9+I10+I11+I12+I13+I14</f>
        <v>0</v>
      </c>
      <c r="J8" s="25">
        <f t="shared" ref="J8:J71" si="1">H8-ABS(I8)</f>
        <v>16975821</v>
      </c>
    </row>
    <row r="9" spans="2:10" x14ac:dyDescent="0.4">
      <c r="B9" s="23"/>
      <c r="C9" s="23"/>
      <c r="D9" s="24" t="s">
        <v>16</v>
      </c>
      <c r="E9" s="25"/>
      <c r="F9" s="25"/>
      <c r="G9" s="25">
        <v>14942056</v>
      </c>
      <c r="H9" s="25">
        <f t="shared" si="0"/>
        <v>14942056</v>
      </c>
      <c r="I9" s="25"/>
      <c r="J9" s="25">
        <f t="shared" si="1"/>
        <v>14942056</v>
      </c>
    </row>
    <row r="10" spans="2:10" x14ac:dyDescent="0.4">
      <c r="B10" s="23"/>
      <c r="C10" s="23"/>
      <c r="D10" s="24" t="s">
        <v>17</v>
      </c>
      <c r="E10" s="25"/>
      <c r="F10" s="25"/>
      <c r="G10" s="25"/>
      <c r="H10" s="25">
        <f t="shared" si="0"/>
        <v>0</v>
      </c>
      <c r="I10" s="25"/>
      <c r="J10" s="25">
        <f t="shared" si="1"/>
        <v>0</v>
      </c>
    </row>
    <row r="11" spans="2:10" x14ac:dyDescent="0.4">
      <c r="B11" s="23"/>
      <c r="C11" s="23"/>
      <c r="D11" s="24" t="s">
        <v>18</v>
      </c>
      <c r="E11" s="25"/>
      <c r="F11" s="25"/>
      <c r="G11" s="25"/>
      <c r="H11" s="25">
        <f t="shared" si="0"/>
        <v>0</v>
      </c>
      <c r="I11" s="25"/>
      <c r="J11" s="25">
        <f t="shared" si="1"/>
        <v>0</v>
      </c>
    </row>
    <row r="12" spans="2:10" x14ac:dyDescent="0.4">
      <c r="B12" s="23"/>
      <c r="C12" s="23"/>
      <c r="D12" s="24" t="s">
        <v>19</v>
      </c>
      <c r="E12" s="25"/>
      <c r="F12" s="25"/>
      <c r="G12" s="25">
        <v>2033765</v>
      </c>
      <c r="H12" s="25">
        <f t="shared" si="0"/>
        <v>2033765</v>
      </c>
      <c r="I12" s="25"/>
      <c r="J12" s="25">
        <f t="shared" si="1"/>
        <v>2033765</v>
      </c>
    </row>
    <row r="13" spans="2:10" x14ac:dyDescent="0.4">
      <c r="B13" s="23"/>
      <c r="C13" s="23"/>
      <c r="D13" s="24" t="s">
        <v>20</v>
      </c>
      <c r="E13" s="25"/>
      <c r="F13" s="25"/>
      <c r="G13" s="25"/>
      <c r="H13" s="25">
        <f t="shared" si="0"/>
        <v>0</v>
      </c>
      <c r="I13" s="25"/>
      <c r="J13" s="25">
        <f t="shared" si="1"/>
        <v>0</v>
      </c>
    </row>
    <row r="14" spans="2:10" x14ac:dyDescent="0.4">
      <c r="B14" s="23"/>
      <c r="C14" s="23"/>
      <c r="D14" s="24" t="s">
        <v>21</v>
      </c>
      <c r="E14" s="25"/>
      <c r="F14" s="25"/>
      <c r="G14" s="25"/>
      <c r="H14" s="25">
        <f t="shared" si="0"/>
        <v>0</v>
      </c>
      <c r="I14" s="25"/>
      <c r="J14" s="25">
        <f t="shared" si="1"/>
        <v>0</v>
      </c>
    </row>
    <row r="15" spans="2:10" x14ac:dyDescent="0.4">
      <c r="B15" s="23"/>
      <c r="C15" s="23"/>
      <c r="D15" s="24" t="s">
        <v>22</v>
      </c>
      <c r="E15" s="25">
        <f>+E16+E17+E18+E19+E20+E21</f>
        <v>0</v>
      </c>
      <c r="F15" s="25">
        <f>+F16+F17+F18+F19+F20+F21</f>
        <v>129440092</v>
      </c>
      <c r="G15" s="25">
        <f>+G16+G17+G18+G19+G20+G21</f>
        <v>0</v>
      </c>
      <c r="H15" s="25">
        <f t="shared" si="0"/>
        <v>129440092</v>
      </c>
      <c r="I15" s="25">
        <f>+I16+I17+I18+I19+I20+I21</f>
        <v>0</v>
      </c>
      <c r="J15" s="25">
        <f t="shared" si="1"/>
        <v>129440092</v>
      </c>
    </row>
    <row r="16" spans="2:10" x14ac:dyDescent="0.4">
      <c r="B16" s="23"/>
      <c r="C16" s="23"/>
      <c r="D16" s="24" t="s">
        <v>16</v>
      </c>
      <c r="E16" s="25"/>
      <c r="F16" s="25">
        <v>116410360</v>
      </c>
      <c r="G16" s="25"/>
      <c r="H16" s="25">
        <f t="shared" si="0"/>
        <v>116410360</v>
      </c>
      <c r="I16" s="25"/>
      <c r="J16" s="25">
        <f t="shared" si="1"/>
        <v>116410360</v>
      </c>
    </row>
    <row r="17" spans="2:10" x14ac:dyDescent="0.4">
      <c r="B17" s="23"/>
      <c r="C17" s="23"/>
      <c r="D17" s="24" t="s">
        <v>17</v>
      </c>
      <c r="E17" s="25"/>
      <c r="F17" s="25"/>
      <c r="G17" s="25"/>
      <c r="H17" s="25">
        <f t="shared" si="0"/>
        <v>0</v>
      </c>
      <c r="I17" s="25"/>
      <c r="J17" s="25">
        <f t="shared" si="1"/>
        <v>0</v>
      </c>
    </row>
    <row r="18" spans="2:10" x14ac:dyDescent="0.4">
      <c r="B18" s="23"/>
      <c r="C18" s="23"/>
      <c r="D18" s="24" t="s">
        <v>18</v>
      </c>
      <c r="E18" s="25"/>
      <c r="F18" s="25"/>
      <c r="G18" s="25"/>
      <c r="H18" s="25">
        <f t="shared" si="0"/>
        <v>0</v>
      </c>
      <c r="I18" s="25"/>
      <c r="J18" s="25">
        <f t="shared" si="1"/>
        <v>0</v>
      </c>
    </row>
    <row r="19" spans="2:10" x14ac:dyDescent="0.4">
      <c r="B19" s="23"/>
      <c r="C19" s="23"/>
      <c r="D19" s="24" t="s">
        <v>19</v>
      </c>
      <c r="E19" s="25"/>
      <c r="F19" s="25">
        <v>13029732</v>
      </c>
      <c r="G19" s="25"/>
      <c r="H19" s="25">
        <f t="shared" si="0"/>
        <v>13029732</v>
      </c>
      <c r="I19" s="25"/>
      <c r="J19" s="25">
        <f t="shared" si="1"/>
        <v>13029732</v>
      </c>
    </row>
    <row r="20" spans="2:10" x14ac:dyDescent="0.4">
      <c r="B20" s="23"/>
      <c r="C20" s="23"/>
      <c r="D20" s="24" t="s">
        <v>20</v>
      </c>
      <c r="E20" s="25"/>
      <c r="F20" s="25"/>
      <c r="G20" s="25"/>
      <c r="H20" s="25">
        <f t="shared" si="0"/>
        <v>0</v>
      </c>
      <c r="I20" s="25"/>
      <c r="J20" s="25">
        <f t="shared" si="1"/>
        <v>0</v>
      </c>
    </row>
    <row r="21" spans="2:10" x14ac:dyDescent="0.4">
      <c r="B21" s="23"/>
      <c r="C21" s="23"/>
      <c r="D21" s="24" t="s">
        <v>21</v>
      </c>
      <c r="E21" s="25"/>
      <c r="F21" s="25"/>
      <c r="G21" s="25"/>
      <c r="H21" s="25">
        <f t="shared" si="0"/>
        <v>0</v>
      </c>
      <c r="I21" s="25"/>
      <c r="J21" s="25">
        <f t="shared" si="1"/>
        <v>0</v>
      </c>
    </row>
    <row r="22" spans="2:10" x14ac:dyDescent="0.4">
      <c r="B22" s="23"/>
      <c r="C22" s="23"/>
      <c r="D22" s="24" t="s">
        <v>23</v>
      </c>
      <c r="E22" s="25">
        <f>+E23+E24+E25+E26+E27+E28+E29+E30+E31</f>
        <v>0</v>
      </c>
      <c r="F22" s="25">
        <f>+F23+F24+F25+F26+F27+F28+F29+F30+F31</f>
        <v>25480102</v>
      </c>
      <c r="G22" s="25">
        <f>+G23+G24+G25+G26+G27+G28+G29+G30+G31</f>
        <v>4386023</v>
      </c>
      <c r="H22" s="25">
        <f t="shared" si="0"/>
        <v>29866125</v>
      </c>
      <c r="I22" s="25">
        <f>+I23+I24+I25+I26+I27+I28+I29+I30+I31</f>
        <v>0</v>
      </c>
      <c r="J22" s="25">
        <f t="shared" si="1"/>
        <v>29866125</v>
      </c>
    </row>
    <row r="23" spans="2:10" x14ac:dyDescent="0.4">
      <c r="B23" s="23"/>
      <c r="C23" s="23"/>
      <c r="D23" s="24" t="s">
        <v>24</v>
      </c>
      <c r="E23" s="25"/>
      <c r="F23" s="25"/>
      <c r="G23" s="25">
        <v>45210</v>
      </c>
      <c r="H23" s="25">
        <f t="shared" si="0"/>
        <v>45210</v>
      </c>
      <c r="I23" s="25"/>
      <c r="J23" s="25">
        <f t="shared" si="1"/>
        <v>45210</v>
      </c>
    </row>
    <row r="24" spans="2:10" x14ac:dyDescent="0.4">
      <c r="B24" s="23"/>
      <c r="C24" s="23"/>
      <c r="D24" s="24" t="s">
        <v>25</v>
      </c>
      <c r="E24" s="25"/>
      <c r="F24" s="25">
        <v>174170</v>
      </c>
      <c r="G24" s="25"/>
      <c r="H24" s="25">
        <f t="shared" si="0"/>
        <v>174170</v>
      </c>
      <c r="I24" s="25"/>
      <c r="J24" s="25">
        <f t="shared" si="1"/>
        <v>174170</v>
      </c>
    </row>
    <row r="25" spans="2:10" x14ac:dyDescent="0.4">
      <c r="B25" s="23"/>
      <c r="C25" s="23"/>
      <c r="D25" s="24" t="s">
        <v>26</v>
      </c>
      <c r="E25" s="25"/>
      <c r="F25" s="25"/>
      <c r="G25" s="25"/>
      <c r="H25" s="25">
        <f t="shared" si="0"/>
        <v>0</v>
      </c>
      <c r="I25" s="25"/>
      <c r="J25" s="25">
        <f t="shared" si="1"/>
        <v>0</v>
      </c>
    </row>
    <row r="26" spans="2:10" x14ac:dyDescent="0.4">
      <c r="B26" s="23"/>
      <c r="C26" s="23"/>
      <c r="D26" s="24" t="s">
        <v>27</v>
      </c>
      <c r="E26" s="25"/>
      <c r="F26" s="25">
        <v>10706890</v>
      </c>
      <c r="G26" s="25">
        <v>1775163</v>
      </c>
      <c r="H26" s="25">
        <f t="shared" si="0"/>
        <v>12482053</v>
      </c>
      <c r="I26" s="25"/>
      <c r="J26" s="25">
        <f t="shared" si="1"/>
        <v>12482053</v>
      </c>
    </row>
    <row r="27" spans="2:10" x14ac:dyDescent="0.4">
      <c r="B27" s="23"/>
      <c r="C27" s="23"/>
      <c r="D27" s="24" t="s">
        <v>28</v>
      </c>
      <c r="E27" s="25"/>
      <c r="F27" s="25"/>
      <c r="G27" s="25"/>
      <c r="H27" s="25">
        <f t="shared" si="0"/>
        <v>0</v>
      </c>
      <c r="I27" s="25"/>
      <c r="J27" s="25">
        <f t="shared" si="1"/>
        <v>0</v>
      </c>
    </row>
    <row r="28" spans="2:10" x14ac:dyDescent="0.4">
      <c r="B28" s="23"/>
      <c r="C28" s="23"/>
      <c r="D28" s="24" t="s">
        <v>29</v>
      </c>
      <c r="E28" s="25"/>
      <c r="F28" s="25"/>
      <c r="G28" s="25"/>
      <c r="H28" s="25">
        <f t="shared" si="0"/>
        <v>0</v>
      </c>
      <c r="I28" s="25"/>
      <c r="J28" s="25">
        <f t="shared" si="1"/>
        <v>0</v>
      </c>
    </row>
    <row r="29" spans="2:10" x14ac:dyDescent="0.4">
      <c r="B29" s="23"/>
      <c r="C29" s="23"/>
      <c r="D29" s="24" t="s">
        <v>30</v>
      </c>
      <c r="E29" s="25"/>
      <c r="F29" s="25">
        <v>14599042</v>
      </c>
      <c r="G29" s="25">
        <v>2565650</v>
      </c>
      <c r="H29" s="25">
        <f t="shared" si="0"/>
        <v>17164692</v>
      </c>
      <c r="I29" s="25"/>
      <c r="J29" s="25">
        <f t="shared" si="1"/>
        <v>17164692</v>
      </c>
    </row>
    <row r="30" spans="2:10" x14ac:dyDescent="0.4">
      <c r="B30" s="23"/>
      <c r="C30" s="23"/>
      <c r="D30" s="24" t="s">
        <v>31</v>
      </c>
      <c r="E30" s="25"/>
      <c r="F30" s="25"/>
      <c r="G30" s="25"/>
      <c r="H30" s="25">
        <f t="shared" si="0"/>
        <v>0</v>
      </c>
      <c r="I30" s="25"/>
      <c r="J30" s="25">
        <f t="shared" si="1"/>
        <v>0</v>
      </c>
    </row>
    <row r="31" spans="2:10" x14ac:dyDescent="0.4">
      <c r="B31" s="23"/>
      <c r="C31" s="23"/>
      <c r="D31" s="24" t="s">
        <v>32</v>
      </c>
      <c r="E31" s="25"/>
      <c r="F31" s="25"/>
      <c r="G31" s="25"/>
      <c r="H31" s="25">
        <f t="shared" si="0"/>
        <v>0</v>
      </c>
      <c r="I31" s="25"/>
      <c r="J31" s="25">
        <f t="shared" si="1"/>
        <v>0</v>
      </c>
    </row>
    <row r="32" spans="2:10" x14ac:dyDescent="0.4">
      <c r="B32" s="23"/>
      <c r="C32" s="23"/>
      <c r="D32" s="24" t="s">
        <v>33</v>
      </c>
      <c r="E32" s="25">
        <f>+E33+E34+E35</f>
        <v>0</v>
      </c>
      <c r="F32" s="25">
        <f>+F33+F34+F35</f>
        <v>3131392</v>
      </c>
      <c r="G32" s="25">
        <f>+G33+G34+G35</f>
        <v>515269</v>
      </c>
      <c r="H32" s="25">
        <f t="shared" si="0"/>
        <v>3646661</v>
      </c>
      <c r="I32" s="25">
        <f>+I33+I34+I35</f>
        <v>0</v>
      </c>
      <c r="J32" s="25">
        <f t="shared" si="1"/>
        <v>3646661</v>
      </c>
    </row>
    <row r="33" spans="2:10" x14ac:dyDescent="0.4">
      <c r="B33" s="23"/>
      <c r="C33" s="23"/>
      <c r="D33" s="24" t="s">
        <v>34</v>
      </c>
      <c r="E33" s="25"/>
      <c r="F33" s="25"/>
      <c r="G33" s="25"/>
      <c r="H33" s="25">
        <f t="shared" si="0"/>
        <v>0</v>
      </c>
      <c r="I33" s="25"/>
      <c r="J33" s="25">
        <f t="shared" si="1"/>
        <v>0</v>
      </c>
    </row>
    <row r="34" spans="2:10" x14ac:dyDescent="0.4">
      <c r="B34" s="23"/>
      <c r="C34" s="23"/>
      <c r="D34" s="24" t="s">
        <v>35</v>
      </c>
      <c r="E34" s="25"/>
      <c r="F34" s="25">
        <v>3131392</v>
      </c>
      <c r="G34" s="25">
        <v>515269</v>
      </c>
      <c r="H34" s="25">
        <f t="shared" si="0"/>
        <v>3646661</v>
      </c>
      <c r="I34" s="25"/>
      <c r="J34" s="25">
        <f t="shared" si="1"/>
        <v>3646661</v>
      </c>
    </row>
    <row r="35" spans="2:10" x14ac:dyDescent="0.4">
      <c r="B35" s="23"/>
      <c r="C35" s="23"/>
      <c r="D35" s="24" t="s">
        <v>36</v>
      </c>
      <c r="E35" s="25"/>
      <c r="F35" s="25"/>
      <c r="G35" s="25"/>
      <c r="H35" s="25">
        <f t="shared" si="0"/>
        <v>0</v>
      </c>
      <c r="I35" s="25"/>
      <c r="J35" s="25">
        <f t="shared" si="1"/>
        <v>0</v>
      </c>
    </row>
    <row r="36" spans="2:10" x14ac:dyDescent="0.4">
      <c r="B36" s="23"/>
      <c r="C36" s="23"/>
      <c r="D36" s="24" t="s">
        <v>37</v>
      </c>
      <c r="E36" s="25"/>
      <c r="F36" s="25"/>
      <c r="G36" s="25"/>
      <c r="H36" s="25">
        <f t="shared" si="0"/>
        <v>0</v>
      </c>
      <c r="I36" s="25"/>
      <c r="J36" s="25">
        <f t="shared" si="1"/>
        <v>0</v>
      </c>
    </row>
    <row r="37" spans="2:10" x14ac:dyDescent="0.4">
      <c r="B37" s="23"/>
      <c r="C37" s="23"/>
      <c r="D37" s="24" t="s">
        <v>38</v>
      </c>
      <c r="E37" s="25">
        <f>+E38+E44</f>
        <v>0</v>
      </c>
      <c r="F37" s="25">
        <f>+F38+F44</f>
        <v>0</v>
      </c>
      <c r="G37" s="25">
        <f>+G38+G44</f>
        <v>0</v>
      </c>
      <c r="H37" s="25">
        <f t="shared" si="0"/>
        <v>0</v>
      </c>
      <c r="I37" s="25">
        <f>+I38+I44</f>
        <v>0</v>
      </c>
      <c r="J37" s="25">
        <f t="shared" si="1"/>
        <v>0</v>
      </c>
    </row>
    <row r="38" spans="2:10" x14ac:dyDescent="0.4">
      <c r="B38" s="23"/>
      <c r="C38" s="23"/>
      <c r="D38" s="24" t="s">
        <v>39</v>
      </c>
      <c r="E38" s="25">
        <f>+E39+E40+E41+E42+E43</f>
        <v>0</v>
      </c>
      <c r="F38" s="25">
        <f>+F39+F40+F41+F42+F43</f>
        <v>0</v>
      </c>
      <c r="G38" s="25">
        <f>+G39+G40+G41+G42+G43</f>
        <v>0</v>
      </c>
      <c r="H38" s="25">
        <f t="shared" si="0"/>
        <v>0</v>
      </c>
      <c r="I38" s="25">
        <f>+I39+I40+I41+I42+I43</f>
        <v>0</v>
      </c>
      <c r="J38" s="25">
        <f t="shared" si="1"/>
        <v>0</v>
      </c>
    </row>
    <row r="39" spans="2:10" x14ac:dyDescent="0.4">
      <c r="B39" s="23"/>
      <c r="C39" s="23"/>
      <c r="D39" s="24" t="s">
        <v>40</v>
      </c>
      <c r="E39" s="25"/>
      <c r="F39" s="25"/>
      <c r="G39" s="25"/>
      <c r="H39" s="25">
        <f t="shared" si="0"/>
        <v>0</v>
      </c>
      <c r="I39" s="25"/>
      <c r="J39" s="25">
        <f t="shared" si="1"/>
        <v>0</v>
      </c>
    </row>
    <row r="40" spans="2:10" x14ac:dyDescent="0.4">
      <c r="B40" s="23"/>
      <c r="C40" s="23"/>
      <c r="D40" s="24" t="s">
        <v>32</v>
      </c>
      <c r="E40" s="25"/>
      <c r="F40" s="25"/>
      <c r="G40" s="25"/>
      <c r="H40" s="25">
        <f t="shared" si="0"/>
        <v>0</v>
      </c>
      <c r="I40" s="25"/>
      <c r="J40" s="25">
        <f t="shared" si="1"/>
        <v>0</v>
      </c>
    </row>
    <row r="41" spans="2:10" x14ac:dyDescent="0.4">
      <c r="B41" s="23"/>
      <c r="C41" s="23"/>
      <c r="D41" s="24" t="s">
        <v>34</v>
      </c>
      <c r="E41" s="25"/>
      <c r="F41" s="25"/>
      <c r="G41" s="25"/>
      <c r="H41" s="25">
        <f t="shared" si="0"/>
        <v>0</v>
      </c>
      <c r="I41" s="25"/>
      <c r="J41" s="25">
        <f t="shared" si="1"/>
        <v>0</v>
      </c>
    </row>
    <row r="42" spans="2:10" x14ac:dyDescent="0.4">
      <c r="B42" s="23"/>
      <c r="C42" s="23"/>
      <c r="D42" s="24" t="s">
        <v>35</v>
      </c>
      <c r="E42" s="25"/>
      <c r="F42" s="25"/>
      <c r="G42" s="25"/>
      <c r="H42" s="25">
        <f t="shared" si="0"/>
        <v>0</v>
      </c>
      <c r="I42" s="25"/>
      <c r="J42" s="25">
        <f t="shared" si="1"/>
        <v>0</v>
      </c>
    </row>
    <row r="43" spans="2:10" x14ac:dyDescent="0.4">
      <c r="B43" s="23"/>
      <c r="C43" s="23"/>
      <c r="D43" s="24" t="s">
        <v>36</v>
      </c>
      <c r="E43" s="25"/>
      <c r="F43" s="25"/>
      <c r="G43" s="25"/>
      <c r="H43" s="25">
        <f t="shared" si="0"/>
        <v>0</v>
      </c>
      <c r="I43" s="25"/>
      <c r="J43" s="25">
        <f t="shared" si="1"/>
        <v>0</v>
      </c>
    </row>
    <row r="44" spans="2:10" x14ac:dyDescent="0.4">
      <c r="B44" s="23"/>
      <c r="C44" s="23"/>
      <c r="D44" s="24" t="s">
        <v>33</v>
      </c>
      <c r="E44" s="25">
        <f>+E45+E46+E47</f>
        <v>0</v>
      </c>
      <c r="F44" s="25">
        <f>+F45+F46+F47</f>
        <v>0</v>
      </c>
      <c r="G44" s="25">
        <f>+G45+G46+G47</f>
        <v>0</v>
      </c>
      <c r="H44" s="25">
        <f t="shared" si="0"/>
        <v>0</v>
      </c>
      <c r="I44" s="25">
        <f>+I45+I46+I47</f>
        <v>0</v>
      </c>
      <c r="J44" s="25">
        <f t="shared" si="1"/>
        <v>0</v>
      </c>
    </row>
    <row r="45" spans="2:10" x14ac:dyDescent="0.4">
      <c r="B45" s="23"/>
      <c r="C45" s="23"/>
      <c r="D45" s="24" t="s">
        <v>40</v>
      </c>
      <c r="E45" s="25"/>
      <c r="F45" s="25"/>
      <c r="G45" s="25"/>
      <c r="H45" s="25">
        <f t="shared" si="0"/>
        <v>0</v>
      </c>
      <c r="I45" s="25"/>
      <c r="J45" s="25">
        <f t="shared" si="1"/>
        <v>0</v>
      </c>
    </row>
    <row r="46" spans="2:10" x14ac:dyDescent="0.4">
      <c r="B46" s="23"/>
      <c r="C46" s="23"/>
      <c r="D46" s="24" t="s">
        <v>32</v>
      </c>
      <c r="E46" s="25"/>
      <c r="F46" s="25"/>
      <c r="G46" s="25"/>
      <c r="H46" s="25">
        <f t="shared" si="0"/>
        <v>0</v>
      </c>
      <c r="I46" s="25"/>
      <c r="J46" s="25">
        <f t="shared" si="1"/>
        <v>0</v>
      </c>
    </row>
    <row r="47" spans="2:10" x14ac:dyDescent="0.4">
      <c r="B47" s="23"/>
      <c r="C47" s="23"/>
      <c r="D47" s="24" t="s">
        <v>36</v>
      </c>
      <c r="E47" s="25"/>
      <c r="F47" s="25"/>
      <c r="G47" s="25"/>
      <c r="H47" s="25">
        <f t="shared" si="0"/>
        <v>0</v>
      </c>
      <c r="I47" s="25"/>
      <c r="J47" s="25">
        <f t="shared" si="1"/>
        <v>0</v>
      </c>
    </row>
    <row r="48" spans="2:10" x14ac:dyDescent="0.4">
      <c r="B48" s="23"/>
      <c r="C48" s="23"/>
      <c r="D48" s="24" t="s">
        <v>41</v>
      </c>
      <c r="E48" s="25">
        <f>+E49</f>
        <v>0</v>
      </c>
      <c r="F48" s="25">
        <f>+F49</f>
        <v>0</v>
      </c>
      <c r="G48" s="25">
        <f>+G49</f>
        <v>0</v>
      </c>
      <c r="H48" s="25">
        <f t="shared" si="0"/>
        <v>0</v>
      </c>
      <c r="I48" s="25">
        <f>+I49</f>
        <v>0</v>
      </c>
      <c r="J48" s="25">
        <f t="shared" si="1"/>
        <v>0</v>
      </c>
    </row>
    <row r="49" spans="2:10" x14ac:dyDescent="0.4">
      <c r="B49" s="23"/>
      <c r="C49" s="23"/>
      <c r="D49" s="24" t="s">
        <v>33</v>
      </c>
      <c r="E49" s="25">
        <f>+E50+E51+E52</f>
        <v>0</v>
      </c>
      <c r="F49" s="25">
        <f>+F50+F51+F52</f>
        <v>0</v>
      </c>
      <c r="G49" s="25">
        <f>+G50+G51+G52</f>
        <v>0</v>
      </c>
      <c r="H49" s="25">
        <f t="shared" si="0"/>
        <v>0</v>
      </c>
      <c r="I49" s="25">
        <f>+I50+I51+I52</f>
        <v>0</v>
      </c>
      <c r="J49" s="25">
        <f t="shared" si="1"/>
        <v>0</v>
      </c>
    </row>
    <row r="50" spans="2:10" x14ac:dyDescent="0.4">
      <c r="B50" s="23"/>
      <c r="C50" s="23"/>
      <c r="D50" s="24" t="s">
        <v>42</v>
      </c>
      <c r="E50" s="25"/>
      <c r="F50" s="25"/>
      <c r="G50" s="25"/>
      <c r="H50" s="25">
        <f t="shared" si="0"/>
        <v>0</v>
      </c>
      <c r="I50" s="25"/>
      <c r="J50" s="25">
        <f t="shared" si="1"/>
        <v>0</v>
      </c>
    </row>
    <row r="51" spans="2:10" x14ac:dyDescent="0.4">
      <c r="B51" s="23"/>
      <c r="C51" s="23"/>
      <c r="D51" s="24" t="s">
        <v>43</v>
      </c>
      <c r="E51" s="25"/>
      <c r="F51" s="25"/>
      <c r="G51" s="25"/>
      <c r="H51" s="25">
        <f t="shared" si="0"/>
        <v>0</v>
      </c>
      <c r="I51" s="25"/>
      <c r="J51" s="25">
        <f t="shared" si="1"/>
        <v>0</v>
      </c>
    </row>
    <row r="52" spans="2:10" x14ac:dyDescent="0.4">
      <c r="B52" s="23"/>
      <c r="C52" s="23"/>
      <c r="D52" s="24" t="s">
        <v>36</v>
      </c>
      <c r="E52" s="25"/>
      <c r="F52" s="25"/>
      <c r="G52" s="25"/>
      <c r="H52" s="25">
        <f t="shared" si="0"/>
        <v>0</v>
      </c>
      <c r="I52" s="25"/>
      <c r="J52" s="25">
        <f t="shared" si="1"/>
        <v>0</v>
      </c>
    </row>
    <row r="53" spans="2:10" x14ac:dyDescent="0.4">
      <c r="B53" s="23"/>
      <c r="C53" s="23"/>
      <c r="D53" s="24" t="s">
        <v>44</v>
      </c>
      <c r="E53" s="25"/>
      <c r="F53" s="25"/>
      <c r="G53" s="25"/>
      <c r="H53" s="25">
        <f t="shared" si="0"/>
        <v>0</v>
      </c>
      <c r="I53" s="25"/>
      <c r="J53" s="25">
        <f t="shared" si="1"/>
        <v>0</v>
      </c>
    </row>
    <row r="54" spans="2:10" x14ac:dyDescent="0.4">
      <c r="B54" s="23"/>
      <c r="C54" s="23"/>
      <c r="D54" s="24" t="s">
        <v>45</v>
      </c>
      <c r="E54" s="25"/>
      <c r="F54" s="25"/>
      <c r="G54" s="25"/>
      <c r="H54" s="25">
        <f t="shared" si="0"/>
        <v>0</v>
      </c>
      <c r="I54" s="25"/>
      <c r="J54" s="25">
        <f t="shared" si="1"/>
        <v>0</v>
      </c>
    </row>
    <row r="55" spans="2:10" x14ac:dyDescent="0.4">
      <c r="B55" s="23"/>
      <c r="C55" s="26"/>
      <c r="D55" s="27" t="s">
        <v>46</v>
      </c>
      <c r="E55" s="28">
        <f>+E7+E37+E48+E53+E54</f>
        <v>0</v>
      </c>
      <c r="F55" s="28">
        <f>+F7+F37+F48+F53+F54</f>
        <v>158051586</v>
      </c>
      <c r="G55" s="28">
        <f>+G7+G37+G48+G53+G54</f>
        <v>21877113</v>
      </c>
      <c r="H55" s="28">
        <f t="shared" si="0"/>
        <v>179928699</v>
      </c>
      <c r="I55" s="28">
        <f>+I7+I37+I48+I53+I54</f>
        <v>0</v>
      </c>
      <c r="J55" s="28">
        <f t="shared" si="1"/>
        <v>179928699</v>
      </c>
    </row>
    <row r="56" spans="2:10" x14ac:dyDescent="0.4">
      <c r="B56" s="23"/>
      <c r="C56" s="20" t="s">
        <v>47</v>
      </c>
      <c r="D56" s="24" t="s">
        <v>48</v>
      </c>
      <c r="E56" s="25">
        <f>+E57+E58+E59+E60+E61+E62+E63+E64</f>
        <v>10000</v>
      </c>
      <c r="F56" s="25">
        <f>+F57+F58+F59+F60+F61+F62+F63+F64</f>
        <v>105590407</v>
      </c>
      <c r="G56" s="25">
        <f>+G57+G58+G59+G60+G61+G62+G63+G64</f>
        <v>18143529</v>
      </c>
      <c r="H56" s="25">
        <f t="shared" si="0"/>
        <v>123743936</v>
      </c>
      <c r="I56" s="25">
        <f>+I57+I58+I59+I60+I61+I62+I63+I64</f>
        <v>0</v>
      </c>
      <c r="J56" s="25">
        <f t="shared" si="1"/>
        <v>123743936</v>
      </c>
    </row>
    <row r="57" spans="2:10" x14ac:dyDescent="0.4">
      <c r="B57" s="23"/>
      <c r="C57" s="23"/>
      <c r="D57" s="24" t="s">
        <v>49</v>
      </c>
      <c r="E57" s="25">
        <v>10000</v>
      </c>
      <c r="F57" s="25"/>
      <c r="G57" s="25"/>
      <c r="H57" s="25">
        <f t="shared" si="0"/>
        <v>10000</v>
      </c>
      <c r="I57" s="25"/>
      <c r="J57" s="25">
        <f t="shared" si="1"/>
        <v>10000</v>
      </c>
    </row>
    <row r="58" spans="2:10" x14ac:dyDescent="0.4">
      <c r="B58" s="23"/>
      <c r="C58" s="23"/>
      <c r="D58" s="24" t="s">
        <v>50</v>
      </c>
      <c r="E58" s="25"/>
      <c r="F58" s="25">
        <v>65230633</v>
      </c>
      <c r="G58" s="25">
        <v>11511281</v>
      </c>
      <c r="H58" s="25">
        <f t="shared" si="0"/>
        <v>76741914</v>
      </c>
      <c r="I58" s="25"/>
      <c r="J58" s="25">
        <f t="shared" si="1"/>
        <v>76741914</v>
      </c>
    </row>
    <row r="59" spans="2:10" x14ac:dyDescent="0.4">
      <c r="B59" s="23"/>
      <c r="C59" s="23"/>
      <c r="D59" s="24" t="s">
        <v>51</v>
      </c>
      <c r="E59" s="25"/>
      <c r="F59" s="25">
        <v>7217880</v>
      </c>
      <c r="G59" s="25">
        <v>1273741</v>
      </c>
      <c r="H59" s="25">
        <f t="shared" si="0"/>
        <v>8491621</v>
      </c>
      <c r="I59" s="25"/>
      <c r="J59" s="25">
        <f t="shared" si="1"/>
        <v>8491621</v>
      </c>
    </row>
    <row r="60" spans="2:10" x14ac:dyDescent="0.4">
      <c r="B60" s="23"/>
      <c r="C60" s="23"/>
      <c r="D60" s="24" t="s">
        <v>52</v>
      </c>
      <c r="E60" s="25"/>
      <c r="F60" s="25">
        <v>7972035</v>
      </c>
      <c r="G60" s="25">
        <v>1406828</v>
      </c>
      <c r="H60" s="25">
        <f t="shared" si="0"/>
        <v>9378863</v>
      </c>
      <c r="I60" s="25"/>
      <c r="J60" s="25">
        <f t="shared" si="1"/>
        <v>9378863</v>
      </c>
    </row>
    <row r="61" spans="2:10" x14ac:dyDescent="0.4">
      <c r="B61" s="23"/>
      <c r="C61" s="23"/>
      <c r="D61" s="24" t="s">
        <v>53</v>
      </c>
      <c r="E61" s="25"/>
      <c r="F61" s="25">
        <v>8638618</v>
      </c>
      <c r="G61" s="25">
        <v>1524456</v>
      </c>
      <c r="H61" s="25">
        <f t="shared" si="0"/>
        <v>10163074</v>
      </c>
      <c r="I61" s="25"/>
      <c r="J61" s="25">
        <f t="shared" si="1"/>
        <v>10163074</v>
      </c>
    </row>
    <row r="62" spans="2:10" x14ac:dyDescent="0.4">
      <c r="B62" s="23"/>
      <c r="C62" s="23"/>
      <c r="D62" s="24" t="s">
        <v>54</v>
      </c>
      <c r="E62" s="25"/>
      <c r="F62" s="25"/>
      <c r="G62" s="25"/>
      <c r="H62" s="25">
        <f t="shared" si="0"/>
        <v>0</v>
      </c>
      <c r="I62" s="25"/>
      <c r="J62" s="25">
        <f t="shared" si="1"/>
        <v>0</v>
      </c>
    </row>
    <row r="63" spans="2:10" x14ac:dyDescent="0.4">
      <c r="B63" s="23"/>
      <c r="C63" s="23"/>
      <c r="D63" s="24" t="s">
        <v>55</v>
      </c>
      <c r="E63" s="25"/>
      <c r="F63" s="25">
        <v>2950350</v>
      </c>
      <c r="G63" s="25">
        <v>520650</v>
      </c>
      <c r="H63" s="25">
        <f t="shared" si="0"/>
        <v>3471000</v>
      </c>
      <c r="I63" s="25"/>
      <c r="J63" s="25">
        <f t="shared" si="1"/>
        <v>3471000</v>
      </c>
    </row>
    <row r="64" spans="2:10" x14ac:dyDescent="0.4">
      <c r="B64" s="23"/>
      <c r="C64" s="23"/>
      <c r="D64" s="24" t="s">
        <v>56</v>
      </c>
      <c r="E64" s="25"/>
      <c r="F64" s="25">
        <v>13580891</v>
      </c>
      <c r="G64" s="25">
        <v>1906573</v>
      </c>
      <c r="H64" s="25">
        <f t="shared" si="0"/>
        <v>15487464</v>
      </c>
      <c r="I64" s="25"/>
      <c r="J64" s="25">
        <f t="shared" si="1"/>
        <v>15487464</v>
      </c>
    </row>
    <row r="65" spans="2:10" x14ac:dyDescent="0.4">
      <c r="B65" s="23"/>
      <c r="C65" s="23"/>
      <c r="D65" s="24" t="s">
        <v>57</v>
      </c>
      <c r="E65" s="25">
        <f>+E66+E67+E68+E69+E70+E71+E72+E73+E74+E75+E76+E77+E78+E79+E80+E81+E82</f>
        <v>0</v>
      </c>
      <c r="F65" s="25">
        <f>+F66+F67+F68+F69+F70+F71+F72+F73+F74+F75+F76+F77+F78+F79+F80+F81+F82</f>
        <v>20726895</v>
      </c>
      <c r="G65" s="25">
        <f>+G66+G67+G68+G69+G70+G71+G72+G73+G74+G75+G76+G77+G78+G79+G80+G81+G82</f>
        <v>2207336</v>
      </c>
      <c r="H65" s="25">
        <f t="shared" si="0"/>
        <v>22934231</v>
      </c>
      <c r="I65" s="25">
        <f>+I66+I67+I68+I69+I70+I71+I72+I73+I74+I75+I76+I77+I78+I79+I80+I81+I82</f>
        <v>0</v>
      </c>
      <c r="J65" s="25">
        <f t="shared" si="1"/>
        <v>22934231</v>
      </c>
    </row>
    <row r="66" spans="2:10" x14ac:dyDescent="0.4">
      <c r="B66" s="23"/>
      <c r="C66" s="23"/>
      <c r="D66" s="24" t="s">
        <v>58</v>
      </c>
      <c r="E66" s="25"/>
      <c r="F66" s="25">
        <v>8366330</v>
      </c>
      <c r="G66" s="25">
        <v>1123911</v>
      </c>
      <c r="H66" s="25">
        <f t="shared" si="0"/>
        <v>9490241</v>
      </c>
      <c r="I66" s="25"/>
      <c r="J66" s="25">
        <f t="shared" si="1"/>
        <v>9490241</v>
      </c>
    </row>
    <row r="67" spans="2:10" x14ac:dyDescent="0.4">
      <c r="B67" s="23"/>
      <c r="C67" s="23"/>
      <c r="D67" s="24" t="s">
        <v>59</v>
      </c>
      <c r="E67" s="25"/>
      <c r="F67" s="25">
        <v>3322822</v>
      </c>
      <c r="G67" s="25">
        <v>2870</v>
      </c>
      <c r="H67" s="25">
        <f t="shared" si="0"/>
        <v>3325692</v>
      </c>
      <c r="I67" s="25"/>
      <c r="J67" s="25">
        <f t="shared" si="1"/>
        <v>3325692</v>
      </c>
    </row>
    <row r="68" spans="2:10" x14ac:dyDescent="0.4">
      <c r="B68" s="23"/>
      <c r="C68" s="23"/>
      <c r="D68" s="24" t="s">
        <v>60</v>
      </c>
      <c r="E68" s="25"/>
      <c r="F68" s="25"/>
      <c r="G68" s="25"/>
      <c r="H68" s="25">
        <f t="shared" si="0"/>
        <v>0</v>
      </c>
      <c r="I68" s="25"/>
      <c r="J68" s="25">
        <f t="shared" si="1"/>
        <v>0</v>
      </c>
    </row>
    <row r="69" spans="2:10" x14ac:dyDescent="0.4">
      <c r="B69" s="23"/>
      <c r="C69" s="23"/>
      <c r="D69" s="24" t="s">
        <v>61</v>
      </c>
      <c r="E69" s="25"/>
      <c r="F69" s="25">
        <v>896611</v>
      </c>
      <c r="G69" s="25"/>
      <c r="H69" s="25">
        <f t="shared" si="0"/>
        <v>896611</v>
      </c>
      <c r="I69" s="25"/>
      <c r="J69" s="25">
        <f t="shared" si="1"/>
        <v>896611</v>
      </c>
    </row>
    <row r="70" spans="2:10" x14ac:dyDescent="0.4">
      <c r="B70" s="23"/>
      <c r="C70" s="23"/>
      <c r="D70" s="24" t="s">
        <v>62</v>
      </c>
      <c r="E70" s="25"/>
      <c r="F70" s="25"/>
      <c r="G70" s="25"/>
      <c r="H70" s="25">
        <f t="shared" si="0"/>
        <v>0</v>
      </c>
      <c r="I70" s="25"/>
      <c r="J70" s="25">
        <f t="shared" si="1"/>
        <v>0</v>
      </c>
    </row>
    <row r="71" spans="2:10" x14ac:dyDescent="0.4">
      <c r="B71" s="23"/>
      <c r="C71" s="23"/>
      <c r="D71" s="24" t="s">
        <v>63</v>
      </c>
      <c r="E71" s="25"/>
      <c r="F71" s="25">
        <v>192646</v>
      </c>
      <c r="G71" s="25">
        <v>59034</v>
      </c>
      <c r="H71" s="25">
        <f t="shared" si="0"/>
        <v>251680</v>
      </c>
      <c r="I71" s="25"/>
      <c r="J71" s="25">
        <f t="shared" si="1"/>
        <v>251680</v>
      </c>
    </row>
    <row r="72" spans="2:10" x14ac:dyDescent="0.4">
      <c r="B72" s="23"/>
      <c r="C72" s="23"/>
      <c r="D72" s="24" t="s">
        <v>64</v>
      </c>
      <c r="E72" s="25"/>
      <c r="F72" s="25"/>
      <c r="G72" s="25"/>
      <c r="H72" s="25">
        <f t="shared" ref="H72:H135" si="2">+E72+F72+G72</f>
        <v>0</v>
      </c>
      <c r="I72" s="25"/>
      <c r="J72" s="25">
        <f t="shared" ref="J72:J134" si="3">H72-ABS(I72)</f>
        <v>0</v>
      </c>
    </row>
    <row r="73" spans="2:10" x14ac:dyDescent="0.4">
      <c r="B73" s="23"/>
      <c r="C73" s="23"/>
      <c r="D73" s="24" t="s">
        <v>65</v>
      </c>
      <c r="E73" s="25"/>
      <c r="F73" s="25">
        <v>5716840</v>
      </c>
      <c r="G73" s="25">
        <v>1008841</v>
      </c>
      <c r="H73" s="25">
        <f t="shared" si="2"/>
        <v>6725681</v>
      </c>
      <c r="I73" s="25"/>
      <c r="J73" s="25">
        <f t="shared" si="3"/>
        <v>6725681</v>
      </c>
    </row>
    <row r="74" spans="2:10" x14ac:dyDescent="0.4">
      <c r="B74" s="23"/>
      <c r="C74" s="23"/>
      <c r="D74" s="24" t="s">
        <v>66</v>
      </c>
      <c r="E74" s="25"/>
      <c r="F74" s="25"/>
      <c r="G74" s="25"/>
      <c r="H74" s="25">
        <f t="shared" si="2"/>
        <v>0</v>
      </c>
      <c r="I74" s="25"/>
      <c r="J74" s="25">
        <f t="shared" si="3"/>
        <v>0</v>
      </c>
    </row>
    <row r="75" spans="2:10" x14ac:dyDescent="0.4">
      <c r="B75" s="23"/>
      <c r="C75" s="23"/>
      <c r="D75" s="24" t="s">
        <v>67</v>
      </c>
      <c r="E75" s="25"/>
      <c r="F75" s="25">
        <v>787782</v>
      </c>
      <c r="G75" s="25"/>
      <c r="H75" s="25">
        <f t="shared" si="2"/>
        <v>787782</v>
      </c>
      <c r="I75" s="25"/>
      <c r="J75" s="25">
        <f t="shared" si="3"/>
        <v>787782</v>
      </c>
    </row>
    <row r="76" spans="2:10" x14ac:dyDescent="0.4">
      <c r="B76" s="23"/>
      <c r="C76" s="23"/>
      <c r="D76" s="24" t="s">
        <v>68</v>
      </c>
      <c r="E76" s="25"/>
      <c r="F76" s="25"/>
      <c r="G76" s="25"/>
      <c r="H76" s="25">
        <f t="shared" si="2"/>
        <v>0</v>
      </c>
      <c r="I76" s="25"/>
      <c r="J76" s="25">
        <f t="shared" si="3"/>
        <v>0</v>
      </c>
    </row>
    <row r="77" spans="2:10" x14ac:dyDescent="0.4">
      <c r="B77" s="23"/>
      <c r="C77" s="23"/>
      <c r="D77" s="24" t="s">
        <v>69</v>
      </c>
      <c r="E77" s="25"/>
      <c r="F77" s="25">
        <v>1263601</v>
      </c>
      <c r="G77" s="25"/>
      <c r="H77" s="25">
        <f t="shared" si="2"/>
        <v>1263601</v>
      </c>
      <c r="I77" s="25"/>
      <c r="J77" s="25">
        <f t="shared" si="3"/>
        <v>1263601</v>
      </c>
    </row>
    <row r="78" spans="2:10" x14ac:dyDescent="0.4">
      <c r="B78" s="23"/>
      <c r="C78" s="23"/>
      <c r="D78" s="24" t="s">
        <v>70</v>
      </c>
      <c r="E78" s="25"/>
      <c r="F78" s="25">
        <v>60000</v>
      </c>
      <c r="G78" s="25"/>
      <c r="H78" s="25">
        <f t="shared" si="2"/>
        <v>60000</v>
      </c>
      <c r="I78" s="25"/>
      <c r="J78" s="25">
        <f t="shared" si="3"/>
        <v>60000</v>
      </c>
    </row>
    <row r="79" spans="2:10" x14ac:dyDescent="0.4">
      <c r="B79" s="23"/>
      <c r="C79" s="23"/>
      <c r="D79" s="24" t="s">
        <v>71</v>
      </c>
      <c r="E79" s="25"/>
      <c r="F79" s="25">
        <v>95666</v>
      </c>
      <c r="G79" s="25">
        <v>12680</v>
      </c>
      <c r="H79" s="25">
        <f t="shared" si="2"/>
        <v>108346</v>
      </c>
      <c r="I79" s="25"/>
      <c r="J79" s="25">
        <f t="shared" si="3"/>
        <v>108346</v>
      </c>
    </row>
    <row r="80" spans="2:10" x14ac:dyDescent="0.4">
      <c r="B80" s="23"/>
      <c r="C80" s="23"/>
      <c r="D80" s="24" t="s">
        <v>72</v>
      </c>
      <c r="E80" s="25"/>
      <c r="F80" s="25"/>
      <c r="G80" s="25"/>
      <c r="H80" s="25">
        <f t="shared" si="2"/>
        <v>0</v>
      </c>
      <c r="I80" s="25"/>
      <c r="J80" s="25">
        <f t="shared" si="3"/>
        <v>0</v>
      </c>
    </row>
    <row r="81" spans="2:10" x14ac:dyDescent="0.4">
      <c r="B81" s="23"/>
      <c r="C81" s="23"/>
      <c r="D81" s="24" t="s">
        <v>73</v>
      </c>
      <c r="E81" s="25"/>
      <c r="F81" s="25">
        <v>24597</v>
      </c>
      <c r="G81" s="25"/>
      <c r="H81" s="25">
        <f t="shared" si="2"/>
        <v>24597</v>
      </c>
      <c r="I81" s="25"/>
      <c r="J81" s="25">
        <f t="shared" si="3"/>
        <v>24597</v>
      </c>
    </row>
    <row r="82" spans="2:10" x14ac:dyDescent="0.4">
      <c r="B82" s="23"/>
      <c r="C82" s="23"/>
      <c r="D82" s="24" t="s">
        <v>74</v>
      </c>
      <c r="E82" s="25"/>
      <c r="F82" s="25"/>
      <c r="G82" s="25"/>
      <c r="H82" s="25">
        <f t="shared" si="2"/>
        <v>0</v>
      </c>
      <c r="I82" s="25"/>
      <c r="J82" s="25">
        <f t="shared" si="3"/>
        <v>0</v>
      </c>
    </row>
    <row r="83" spans="2:10" x14ac:dyDescent="0.4">
      <c r="B83" s="23"/>
      <c r="C83" s="23"/>
      <c r="D83" s="24" t="s">
        <v>75</v>
      </c>
      <c r="E83" s="25">
        <f>+E84+E85+E86+E87+E88+E89+E90+E91+E92+E93+E94+E95+E96+E97+E98+E99+E100+E101+E102+E103+E104+E105+E106</f>
        <v>111330</v>
      </c>
      <c r="F83" s="25">
        <f>+F84+F85+F86+F87+F88+F89+F90+F91+F92+F93+F94+F95+F96+F97+F98+F99+F100+F101+F102+F103+F104+F105+F106</f>
        <v>17448673</v>
      </c>
      <c r="G83" s="25">
        <f>+G84+G85+G86+G87+G88+G89+G90+G91+G92+G93+G94+G95+G96+G97+G98+G99+G100+G101+G102+G103+G104+G105+G106</f>
        <v>2047119</v>
      </c>
      <c r="H83" s="25">
        <f t="shared" si="2"/>
        <v>19607122</v>
      </c>
      <c r="I83" s="25">
        <f>+I84+I85+I86+I87+I88+I89+I90+I91+I92+I93+I94+I95+I96+I97+I98+I99+I100+I101+I102+I103+I104+I105+I106</f>
        <v>0</v>
      </c>
      <c r="J83" s="25">
        <f t="shared" si="3"/>
        <v>19607122</v>
      </c>
    </row>
    <row r="84" spans="2:10" x14ac:dyDescent="0.4">
      <c r="B84" s="23"/>
      <c r="C84" s="23"/>
      <c r="D84" s="24" t="s">
        <v>76</v>
      </c>
      <c r="E84" s="25">
        <v>65000</v>
      </c>
      <c r="F84" s="25">
        <v>248524</v>
      </c>
      <c r="G84" s="25">
        <v>43857</v>
      </c>
      <c r="H84" s="25">
        <f t="shared" si="2"/>
        <v>357381</v>
      </c>
      <c r="I84" s="25"/>
      <c r="J84" s="25">
        <f t="shared" si="3"/>
        <v>357381</v>
      </c>
    </row>
    <row r="85" spans="2:10" x14ac:dyDescent="0.4">
      <c r="B85" s="23"/>
      <c r="C85" s="23"/>
      <c r="D85" s="24" t="s">
        <v>77</v>
      </c>
      <c r="E85" s="25"/>
      <c r="F85" s="25"/>
      <c r="G85" s="25"/>
      <c r="H85" s="25">
        <f t="shared" si="2"/>
        <v>0</v>
      </c>
      <c r="I85" s="25"/>
      <c r="J85" s="25">
        <f t="shared" si="3"/>
        <v>0</v>
      </c>
    </row>
    <row r="86" spans="2:10" x14ac:dyDescent="0.4">
      <c r="B86" s="23"/>
      <c r="C86" s="23"/>
      <c r="D86" s="24" t="s">
        <v>78</v>
      </c>
      <c r="E86" s="25"/>
      <c r="F86" s="25">
        <v>517106</v>
      </c>
      <c r="G86" s="25">
        <v>69026</v>
      </c>
      <c r="H86" s="25">
        <f t="shared" si="2"/>
        <v>586132</v>
      </c>
      <c r="I86" s="25"/>
      <c r="J86" s="25">
        <f t="shared" si="3"/>
        <v>586132</v>
      </c>
    </row>
    <row r="87" spans="2:10" x14ac:dyDescent="0.4">
      <c r="B87" s="23"/>
      <c r="C87" s="23"/>
      <c r="D87" s="24" t="s">
        <v>79</v>
      </c>
      <c r="E87" s="25"/>
      <c r="F87" s="25">
        <v>35430</v>
      </c>
      <c r="G87" s="25"/>
      <c r="H87" s="25">
        <f t="shared" si="2"/>
        <v>35430</v>
      </c>
      <c r="I87" s="25"/>
      <c r="J87" s="25">
        <f t="shared" si="3"/>
        <v>35430</v>
      </c>
    </row>
    <row r="88" spans="2:10" x14ac:dyDescent="0.4">
      <c r="B88" s="23"/>
      <c r="C88" s="23"/>
      <c r="D88" s="24" t="s">
        <v>80</v>
      </c>
      <c r="E88" s="25"/>
      <c r="F88" s="25">
        <v>188849</v>
      </c>
      <c r="G88" s="25">
        <v>9126</v>
      </c>
      <c r="H88" s="25">
        <f t="shared" si="2"/>
        <v>197975</v>
      </c>
      <c r="I88" s="25"/>
      <c r="J88" s="25">
        <f t="shared" si="3"/>
        <v>197975</v>
      </c>
    </row>
    <row r="89" spans="2:10" x14ac:dyDescent="0.4">
      <c r="B89" s="23"/>
      <c r="C89" s="23"/>
      <c r="D89" s="24" t="s">
        <v>81</v>
      </c>
      <c r="E89" s="25"/>
      <c r="F89" s="25"/>
      <c r="G89" s="25"/>
      <c r="H89" s="25">
        <f t="shared" si="2"/>
        <v>0</v>
      </c>
      <c r="I89" s="25"/>
      <c r="J89" s="25">
        <f t="shared" si="3"/>
        <v>0</v>
      </c>
    </row>
    <row r="90" spans="2:10" x14ac:dyDescent="0.4">
      <c r="B90" s="23"/>
      <c r="C90" s="23"/>
      <c r="D90" s="24" t="s">
        <v>65</v>
      </c>
      <c r="E90" s="25"/>
      <c r="F90" s="25"/>
      <c r="G90" s="25"/>
      <c r="H90" s="25">
        <f t="shared" si="2"/>
        <v>0</v>
      </c>
      <c r="I90" s="25"/>
      <c r="J90" s="25">
        <f t="shared" si="3"/>
        <v>0</v>
      </c>
    </row>
    <row r="91" spans="2:10" x14ac:dyDescent="0.4">
      <c r="B91" s="23"/>
      <c r="C91" s="23"/>
      <c r="D91" s="24" t="s">
        <v>66</v>
      </c>
      <c r="E91" s="25"/>
      <c r="F91" s="25"/>
      <c r="G91" s="25"/>
      <c r="H91" s="25">
        <f t="shared" si="2"/>
        <v>0</v>
      </c>
      <c r="I91" s="25"/>
      <c r="J91" s="25">
        <f t="shared" si="3"/>
        <v>0</v>
      </c>
    </row>
    <row r="92" spans="2:10" x14ac:dyDescent="0.4">
      <c r="B92" s="23"/>
      <c r="C92" s="23"/>
      <c r="D92" s="24" t="s">
        <v>82</v>
      </c>
      <c r="E92" s="25"/>
      <c r="F92" s="25">
        <v>311855</v>
      </c>
      <c r="G92" s="25"/>
      <c r="H92" s="25">
        <f t="shared" si="2"/>
        <v>311855</v>
      </c>
      <c r="I92" s="25"/>
      <c r="J92" s="25">
        <f t="shared" si="3"/>
        <v>311855</v>
      </c>
    </row>
    <row r="93" spans="2:10" x14ac:dyDescent="0.4">
      <c r="B93" s="23"/>
      <c r="C93" s="23"/>
      <c r="D93" s="24" t="s">
        <v>83</v>
      </c>
      <c r="E93" s="25"/>
      <c r="F93" s="25">
        <v>1058925</v>
      </c>
      <c r="G93" s="25">
        <v>13200</v>
      </c>
      <c r="H93" s="25">
        <f t="shared" si="2"/>
        <v>1072125</v>
      </c>
      <c r="I93" s="25"/>
      <c r="J93" s="25">
        <f t="shared" si="3"/>
        <v>1072125</v>
      </c>
    </row>
    <row r="94" spans="2:10" x14ac:dyDescent="0.4">
      <c r="B94" s="23"/>
      <c r="C94" s="23"/>
      <c r="D94" s="24" t="s">
        <v>84</v>
      </c>
      <c r="E94" s="25">
        <v>46000</v>
      </c>
      <c r="F94" s="25"/>
      <c r="G94" s="25"/>
      <c r="H94" s="25">
        <f t="shared" si="2"/>
        <v>46000</v>
      </c>
      <c r="I94" s="25"/>
      <c r="J94" s="25">
        <f t="shared" si="3"/>
        <v>46000</v>
      </c>
    </row>
    <row r="95" spans="2:10" x14ac:dyDescent="0.4">
      <c r="B95" s="23"/>
      <c r="C95" s="23"/>
      <c r="D95" s="24" t="s">
        <v>85</v>
      </c>
      <c r="E95" s="25"/>
      <c r="F95" s="25">
        <v>3300</v>
      </c>
      <c r="G95" s="25"/>
      <c r="H95" s="25">
        <f t="shared" si="2"/>
        <v>3300</v>
      </c>
      <c r="I95" s="25"/>
      <c r="J95" s="25">
        <f t="shared" si="3"/>
        <v>3300</v>
      </c>
    </row>
    <row r="96" spans="2:10" x14ac:dyDescent="0.4">
      <c r="B96" s="23"/>
      <c r="C96" s="23"/>
      <c r="D96" s="24" t="s">
        <v>86</v>
      </c>
      <c r="E96" s="25"/>
      <c r="F96" s="25">
        <v>12327170</v>
      </c>
      <c r="G96" s="25">
        <v>1900800</v>
      </c>
      <c r="H96" s="25">
        <f t="shared" si="2"/>
        <v>14227970</v>
      </c>
      <c r="I96" s="25"/>
      <c r="J96" s="25">
        <f t="shared" si="3"/>
        <v>14227970</v>
      </c>
    </row>
    <row r="97" spans="2:10" x14ac:dyDescent="0.4">
      <c r="B97" s="23"/>
      <c r="C97" s="23"/>
      <c r="D97" s="24" t="s">
        <v>87</v>
      </c>
      <c r="E97" s="25">
        <v>330</v>
      </c>
      <c r="F97" s="25">
        <v>105414</v>
      </c>
      <c r="G97" s="25">
        <v>11110</v>
      </c>
      <c r="H97" s="25">
        <f t="shared" si="2"/>
        <v>116854</v>
      </c>
      <c r="I97" s="25"/>
      <c r="J97" s="25">
        <f t="shared" si="3"/>
        <v>116854</v>
      </c>
    </row>
    <row r="98" spans="2:10" x14ac:dyDescent="0.4">
      <c r="B98" s="23"/>
      <c r="C98" s="23"/>
      <c r="D98" s="24" t="s">
        <v>68</v>
      </c>
      <c r="E98" s="25"/>
      <c r="F98" s="25">
        <v>837772</v>
      </c>
      <c r="G98" s="25"/>
      <c r="H98" s="25">
        <f t="shared" si="2"/>
        <v>837772</v>
      </c>
      <c r="I98" s="25"/>
      <c r="J98" s="25">
        <f t="shared" si="3"/>
        <v>837772</v>
      </c>
    </row>
    <row r="99" spans="2:10" x14ac:dyDescent="0.4">
      <c r="B99" s="23"/>
      <c r="C99" s="23"/>
      <c r="D99" s="24" t="s">
        <v>69</v>
      </c>
      <c r="E99" s="25"/>
      <c r="F99" s="25">
        <v>1318312</v>
      </c>
      <c r="G99" s="25"/>
      <c r="H99" s="25">
        <f t="shared" si="2"/>
        <v>1318312</v>
      </c>
      <c r="I99" s="25"/>
      <c r="J99" s="25">
        <f t="shared" si="3"/>
        <v>1318312</v>
      </c>
    </row>
    <row r="100" spans="2:10" x14ac:dyDescent="0.4">
      <c r="B100" s="23"/>
      <c r="C100" s="23"/>
      <c r="D100" s="24" t="s">
        <v>88</v>
      </c>
      <c r="E100" s="25"/>
      <c r="F100" s="25"/>
      <c r="G100" s="25"/>
      <c r="H100" s="25">
        <f t="shared" si="2"/>
        <v>0</v>
      </c>
      <c r="I100" s="25"/>
      <c r="J100" s="25">
        <f t="shared" si="3"/>
        <v>0</v>
      </c>
    </row>
    <row r="101" spans="2:10" x14ac:dyDescent="0.4">
      <c r="B101" s="23"/>
      <c r="C101" s="23"/>
      <c r="D101" s="24" t="s">
        <v>89</v>
      </c>
      <c r="E101" s="25"/>
      <c r="F101" s="25">
        <v>8636</v>
      </c>
      <c r="G101" s="25"/>
      <c r="H101" s="25">
        <f t="shared" si="2"/>
        <v>8636</v>
      </c>
      <c r="I101" s="25"/>
      <c r="J101" s="25">
        <f t="shared" si="3"/>
        <v>8636</v>
      </c>
    </row>
    <row r="102" spans="2:10" x14ac:dyDescent="0.4">
      <c r="B102" s="23"/>
      <c r="C102" s="23"/>
      <c r="D102" s="24" t="s">
        <v>90</v>
      </c>
      <c r="E102" s="25"/>
      <c r="F102" s="25">
        <v>421980</v>
      </c>
      <c r="G102" s="25"/>
      <c r="H102" s="25">
        <f t="shared" si="2"/>
        <v>421980</v>
      </c>
      <c r="I102" s="25"/>
      <c r="J102" s="25">
        <f t="shared" si="3"/>
        <v>421980</v>
      </c>
    </row>
    <row r="103" spans="2:10" x14ac:dyDescent="0.4">
      <c r="B103" s="23"/>
      <c r="C103" s="23"/>
      <c r="D103" s="24" t="s">
        <v>91</v>
      </c>
      <c r="E103" s="25"/>
      <c r="F103" s="25">
        <v>35400</v>
      </c>
      <c r="G103" s="25"/>
      <c r="H103" s="25">
        <f t="shared" si="2"/>
        <v>35400</v>
      </c>
      <c r="I103" s="25"/>
      <c r="J103" s="25">
        <f t="shared" si="3"/>
        <v>35400</v>
      </c>
    </row>
    <row r="104" spans="2:10" x14ac:dyDescent="0.4">
      <c r="B104" s="23"/>
      <c r="C104" s="23"/>
      <c r="D104" s="24" t="s">
        <v>92</v>
      </c>
      <c r="E104" s="25"/>
      <c r="F104" s="25">
        <v>30000</v>
      </c>
      <c r="G104" s="25"/>
      <c r="H104" s="25">
        <f t="shared" si="2"/>
        <v>30000</v>
      </c>
      <c r="I104" s="25"/>
      <c r="J104" s="25">
        <f t="shared" si="3"/>
        <v>30000</v>
      </c>
    </row>
    <row r="105" spans="2:10" x14ac:dyDescent="0.4">
      <c r="B105" s="23"/>
      <c r="C105" s="23"/>
      <c r="D105" s="24" t="s">
        <v>73</v>
      </c>
      <c r="E105" s="25"/>
      <c r="F105" s="25"/>
      <c r="G105" s="25"/>
      <c r="H105" s="25">
        <f t="shared" si="2"/>
        <v>0</v>
      </c>
      <c r="I105" s="25"/>
      <c r="J105" s="25">
        <f t="shared" si="3"/>
        <v>0</v>
      </c>
    </row>
    <row r="106" spans="2:10" x14ac:dyDescent="0.4">
      <c r="B106" s="23"/>
      <c r="C106" s="23"/>
      <c r="D106" s="24" t="s">
        <v>93</v>
      </c>
      <c r="E106" s="25"/>
      <c r="F106" s="25"/>
      <c r="G106" s="25"/>
      <c r="H106" s="25">
        <f t="shared" si="2"/>
        <v>0</v>
      </c>
      <c r="I106" s="25"/>
      <c r="J106" s="25">
        <f t="shared" si="3"/>
        <v>0</v>
      </c>
    </row>
    <row r="107" spans="2:10" x14ac:dyDescent="0.4">
      <c r="B107" s="23"/>
      <c r="C107" s="23"/>
      <c r="D107" s="24" t="s">
        <v>94</v>
      </c>
      <c r="E107" s="25"/>
      <c r="F107" s="25"/>
      <c r="G107" s="25"/>
      <c r="H107" s="25">
        <f t="shared" si="2"/>
        <v>0</v>
      </c>
      <c r="I107" s="25"/>
      <c r="J107" s="25">
        <f t="shared" si="3"/>
        <v>0</v>
      </c>
    </row>
    <row r="108" spans="2:10" x14ac:dyDescent="0.4">
      <c r="B108" s="23"/>
      <c r="C108" s="23"/>
      <c r="D108" s="24" t="s">
        <v>95</v>
      </c>
      <c r="E108" s="25"/>
      <c r="F108" s="25">
        <v>18707738</v>
      </c>
      <c r="G108" s="25"/>
      <c r="H108" s="25">
        <f t="shared" si="2"/>
        <v>18707738</v>
      </c>
      <c r="I108" s="25"/>
      <c r="J108" s="25">
        <f t="shared" si="3"/>
        <v>18707738</v>
      </c>
    </row>
    <row r="109" spans="2:10" x14ac:dyDescent="0.4">
      <c r="B109" s="23"/>
      <c r="C109" s="23"/>
      <c r="D109" s="24" t="s">
        <v>96</v>
      </c>
      <c r="E109" s="25"/>
      <c r="F109" s="25">
        <v>-6153506</v>
      </c>
      <c r="G109" s="25"/>
      <c r="H109" s="25">
        <f t="shared" si="2"/>
        <v>-6153506</v>
      </c>
      <c r="I109" s="25"/>
      <c r="J109" s="25">
        <f t="shared" si="3"/>
        <v>-6153506</v>
      </c>
    </row>
    <row r="110" spans="2:10" x14ac:dyDescent="0.4">
      <c r="B110" s="23"/>
      <c r="C110" s="23"/>
      <c r="D110" s="24" t="s">
        <v>97</v>
      </c>
      <c r="E110" s="25"/>
      <c r="F110" s="25"/>
      <c r="G110" s="25"/>
      <c r="H110" s="25">
        <f t="shared" si="2"/>
        <v>0</v>
      </c>
      <c r="I110" s="25"/>
      <c r="J110" s="25">
        <f t="shared" si="3"/>
        <v>0</v>
      </c>
    </row>
    <row r="111" spans="2:10" x14ac:dyDescent="0.4">
      <c r="B111" s="23"/>
      <c r="C111" s="23"/>
      <c r="D111" s="24" t="s">
        <v>98</v>
      </c>
      <c r="E111" s="25"/>
      <c r="F111" s="25"/>
      <c r="G111" s="25"/>
      <c r="H111" s="25">
        <f t="shared" si="2"/>
        <v>0</v>
      </c>
      <c r="I111" s="25"/>
      <c r="J111" s="25">
        <f t="shared" si="3"/>
        <v>0</v>
      </c>
    </row>
    <row r="112" spans="2:10" x14ac:dyDescent="0.4">
      <c r="B112" s="23"/>
      <c r="C112" s="23"/>
      <c r="D112" s="24" t="s">
        <v>99</v>
      </c>
      <c r="E112" s="25"/>
      <c r="F112" s="25"/>
      <c r="G112" s="25"/>
      <c r="H112" s="25">
        <f t="shared" si="2"/>
        <v>0</v>
      </c>
      <c r="I112" s="25"/>
      <c r="J112" s="25">
        <f t="shared" si="3"/>
        <v>0</v>
      </c>
    </row>
    <row r="113" spans="2:10" x14ac:dyDescent="0.4">
      <c r="B113" s="23"/>
      <c r="C113" s="23"/>
      <c r="D113" s="24" t="s">
        <v>100</v>
      </c>
      <c r="E113" s="25"/>
      <c r="F113" s="25"/>
      <c r="G113" s="25"/>
      <c r="H113" s="25">
        <f t="shared" si="2"/>
        <v>0</v>
      </c>
      <c r="I113" s="25"/>
      <c r="J113" s="25">
        <f t="shared" si="3"/>
        <v>0</v>
      </c>
    </row>
    <row r="114" spans="2:10" x14ac:dyDescent="0.4">
      <c r="B114" s="23"/>
      <c r="C114" s="23"/>
      <c r="D114" s="24" t="s">
        <v>101</v>
      </c>
      <c r="E114" s="25"/>
      <c r="F114" s="25"/>
      <c r="G114" s="25"/>
      <c r="H114" s="25">
        <f t="shared" si="2"/>
        <v>0</v>
      </c>
      <c r="I114" s="25"/>
      <c r="J114" s="25">
        <f t="shared" si="3"/>
        <v>0</v>
      </c>
    </row>
    <row r="115" spans="2:10" x14ac:dyDescent="0.4">
      <c r="B115" s="23"/>
      <c r="C115" s="26"/>
      <c r="D115" s="27" t="s">
        <v>102</v>
      </c>
      <c r="E115" s="28">
        <f>+E56+E65+E83+E107+E108+E109+E110+E111+E112+E113+E114</f>
        <v>121330</v>
      </c>
      <c r="F115" s="28">
        <f>+F56+F65+F83+F107+F108+F109+F110+F111+F112+F113+F114</f>
        <v>156320207</v>
      </c>
      <c r="G115" s="28">
        <f>+G56+G65+G83+G107+G108+G109+G110+G111+G112+G113+G114</f>
        <v>22397984</v>
      </c>
      <c r="H115" s="28">
        <f t="shared" si="2"/>
        <v>178839521</v>
      </c>
      <c r="I115" s="28">
        <f>+I56+I65+I83+I107+I108+I109+I110+I111+I112+I113+I114</f>
        <v>0</v>
      </c>
      <c r="J115" s="28">
        <f t="shared" si="3"/>
        <v>178839521</v>
      </c>
    </row>
    <row r="116" spans="2:10" x14ac:dyDescent="0.4">
      <c r="B116" s="26"/>
      <c r="C116" s="29" t="s">
        <v>103</v>
      </c>
      <c r="D116" s="30"/>
      <c r="E116" s="31">
        <f xml:space="preserve"> +E55 - E115</f>
        <v>-121330</v>
      </c>
      <c r="F116" s="31">
        <f xml:space="preserve"> +F55 - F115</f>
        <v>1731379</v>
      </c>
      <c r="G116" s="31">
        <f xml:space="preserve"> +G55 - G115</f>
        <v>-520871</v>
      </c>
      <c r="H116" s="31">
        <f t="shared" si="2"/>
        <v>1089178</v>
      </c>
      <c r="I116" s="31">
        <f xml:space="preserve"> +I55 - I115</f>
        <v>0</v>
      </c>
      <c r="J116" s="31">
        <f>J55-J115</f>
        <v>1089178</v>
      </c>
    </row>
    <row r="117" spans="2:10" x14ac:dyDescent="0.4">
      <c r="B117" s="20" t="s">
        <v>104</v>
      </c>
      <c r="C117" s="20" t="s">
        <v>13</v>
      </c>
      <c r="D117" s="24" t="s">
        <v>105</v>
      </c>
      <c r="E117" s="25"/>
      <c r="F117" s="25"/>
      <c r="G117" s="25"/>
      <c r="H117" s="25">
        <f t="shared" si="2"/>
        <v>0</v>
      </c>
      <c r="I117" s="25"/>
      <c r="J117" s="25">
        <f t="shared" si="3"/>
        <v>0</v>
      </c>
    </row>
    <row r="118" spans="2:10" x14ac:dyDescent="0.4">
      <c r="B118" s="23"/>
      <c r="C118" s="23"/>
      <c r="D118" s="24" t="s">
        <v>106</v>
      </c>
      <c r="E118" s="25">
        <v>2</v>
      </c>
      <c r="F118" s="25">
        <v>149</v>
      </c>
      <c r="G118" s="25">
        <v>18</v>
      </c>
      <c r="H118" s="25">
        <f t="shared" si="2"/>
        <v>169</v>
      </c>
      <c r="I118" s="25"/>
      <c r="J118" s="25">
        <f t="shared" si="3"/>
        <v>169</v>
      </c>
    </row>
    <row r="119" spans="2:10" x14ac:dyDescent="0.4">
      <c r="B119" s="23"/>
      <c r="C119" s="23"/>
      <c r="D119" s="24" t="s">
        <v>107</v>
      </c>
      <c r="E119" s="25"/>
      <c r="F119" s="25"/>
      <c r="G119" s="25"/>
      <c r="H119" s="25">
        <f t="shared" si="2"/>
        <v>0</v>
      </c>
      <c r="I119" s="25"/>
      <c r="J119" s="25">
        <f t="shared" si="3"/>
        <v>0</v>
      </c>
    </row>
    <row r="120" spans="2:10" x14ac:dyDescent="0.4">
      <c r="B120" s="23"/>
      <c r="C120" s="23"/>
      <c r="D120" s="24" t="s">
        <v>108</v>
      </c>
      <c r="E120" s="25"/>
      <c r="F120" s="25"/>
      <c r="G120" s="25"/>
      <c r="H120" s="25">
        <f t="shared" si="2"/>
        <v>0</v>
      </c>
      <c r="I120" s="25"/>
      <c r="J120" s="25">
        <f t="shared" si="3"/>
        <v>0</v>
      </c>
    </row>
    <row r="121" spans="2:10" x14ac:dyDescent="0.4">
      <c r="B121" s="23"/>
      <c r="C121" s="23"/>
      <c r="D121" s="24" t="s">
        <v>109</v>
      </c>
      <c r="E121" s="25"/>
      <c r="F121" s="25"/>
      <c r="G121" s="25"/>
      <c r="H121" s="25">
        <f t="shared" si="2"/>
        <v>0</v>
      </c>
      <c r="I121" s="25"/>
      <c r="J121" s="25">
        <f t="shared" si="3"/>
        <v>0</v>
      </c>
    </row>
    <row r="122" spans="2:10" x14ac:dyDescent="0.4">
      <c r="B122" s="23"/>
      <c r="C122" s="23"/>
      <c r="D122" s="24" t="s">
        <v>110</v>
      </c>
      <c r="E122" s="25">
        <f>+E123+E124+E125</f>
        <v>0</v>
      </c>
      <c r="F122" s="25">
        <f>+F123+F124+F125</f>
        <v>842958</v>
      </c>
      <c r="G122" s="25">
        <f>+G123+G124+G125</f>
        <v>880</v>
      </c>
      <c r="H122" s="25">
        <f t="shared" si="2"/>
        <v>843838</v>
      </c>
      <c r="I122" s="25">
        <f>+I123+I124+I125</f>
        <v>0</v>
      </c>
      <c r="J122" s="25">
        <f t="shared" si="3"/>
        <v>843838</v>
      </c>
    </row>
    <row r="123" spans="2:10" x14ac:dyDescent="0.4">
      <c r="B123" s="23"/>
      <c r="C123" s="23"/>
      <c r="D123" s="24" t="s">
        <v>111</v>
      </c>
      <c r="E123" s="25"/>
      <c r="F123" s="25">
        <v>182900</v>
      </c>
      <c r="G123" s="25"/>
      <c r="H123" s="25">
        <f t="shared" si="2"/>
        <v>182900</v>
      </c>
      <c r="I123" s="25"/>
      <c r="J123" s="25">
        <f t="shared" si="3"/>
        <v>182900</v>
      </c>
    </row>
    <row r="124" spans="2:10" x14ac:dyDescent="0.4">
      <c r="B124" s="23"/>
      <c r="C124" s="23"/>
      <c r="D124" s="24" t="s">
        <v>112</v>
      </c>
      <c r="E124" s="25"/>
      <c r="F124" s="25">
        <v>480900</v>
      </c>
      <c r="G124" s="25"/>
      <c r="H124" s="25">
        <f t="shared" si="2"/>
        <v>480900</v>
      </c>
      <c r="I124" s="25"/>
      <c r="J124" s="25">
        <f t="shared" si="3"/>
        <v>480900</v>
      </c>
    </row>
    <row r="125" spans="2:10" x14ac:dyDescent="0.4">
      <c r="B125" s="23"/>
      <c r="C125" s="23"/>
      <c r="D125" s="24" t="s">
        <v>113</v>
      </c>
      <c r="E125" s="25"/>
      <c r="F125" s="25">
        <v>179158</v>
      </c>
      <c r="G125" s="25">
        <v>880</v>
      </c>
      <c r="H125" s="25">
        <f t="shared" si="2"/>
        <v>180038</v>
      </c>
      <c r="I125" s="25"/>
      <c r="J125" s="25">
        <f t="shared" si="3"/>
        <v>180038</v>
      </c>
    </row>
    <row r="126" spans="2:10" x14ac:dyDescent="0.4">
      <c r="B126" s="23"/>
      <c r="C126" s="26"/>
      <c r="D126" s="27" t="s">
        <v>114</v>
      </c>
      <c r="E126" s="28">
        <f>+E117+E118+E119+E120+E121+E122</f>
        <v>2</v>
      </c>
      <c r="F126" s="28">
        <f>+F117+F118+F119+F120+F121+F122</f>
        <v>843107</v>
      </c>
      <c r="G126" s="28">
        <f>+G117+G118+G119+G120+G121+G122</f>
        <v>898</v>
      </c>
      <c r="H126" s="28">
        <f t="shared" si="2"/>
        <v>844007</v>
      </c>
      <c r="I126" s="28">
        <f>+I117+I118+I119+I120+I121+I122</f>
        <v>0</v>
      </c>
      <c r="J126" s="28">
        <f t="shared" si="3"/>
        <v>844007</v>
      </c>
    </row>
    <row r="127" spans="2:10" x14ac:dyDescent="0.4">
      <c r="B127" s="23"/>
      <c r="C127" s="20" t="s">
        <v>47</v>
      </c>
      <c r="D127" s="24" t="s">
        <v>115</v>
      </c>
      <c r="E127" s="25"/>
      <c r="F127" s="25">
        <v>1173246</v>
      </c>
      <c r="G127" s="25"/>
      <c r="H127" s="25">
        <f t="shared" si="2"/>
        <v>1173246</v>
      </c>
      <c r="I127" s="25"/>
      <c r="J127" s="25">
        <f t="shared" si="3"/>
        <v>1173246</v>
      </c>
    </row>
    <row r="128" spans="2:10" x14ac:dyDescent="0.4">
      <c r="B128" s="23"/>
      <c r="C128" s="23"/>
      <c r="D128" s="24" t="s">
        <v>116</v>
      </c>
      <c r="E128" s="25"/>
      <c r="F128" s="25"/>
      <c r="G128" s="25"/>
      <c r="H128" s="25">
        <f t="shared" si="2"/>
        <v>0</v>
      </c>
      <c r="I128" s="25"/>
      <c r="J128" s="25">
        <f t="shared" si="3"/>
        <v>0</v>
      </c>
    </row>
    <row r="129" spans="2:10" x14ac:dyDescent="0.4">
      <c r="B129" s="23"/>
      <c r="C129" s="23"/>
      <c r="D129" s="24" t="s">
        <v>117</v>
      </c>
      <c r="E129" s="25"/>
      <c r="F129" s="25"/>
      <c r="G129" s="25"/>
      <c r="H129" s="25">
        <f t="shared" si="2"/>
        <v>0</v>
      </c>
      <c r="I129" s="25"/>
      <c r="J129" s="25">
        <f t="shared" si="3"/>
        <v>0</v>
      </c>
    </row>
    <row r="130" spans="2:10" x14ac:dyDescent="0.4">
      <c r="B130" s="23"/>
      <c r="C130" s="23"/>
      <c r="D130" s="24" t="s">
        <v>118</v>
      </c>
      <c r="E130" s="25"/>
      <c r="F130" s="25"/>
      <c r="G130" s="25"/>
      <c r="H130" s="25">
        <f t="shared" si="2"/>
        <v>0</v>
      </c>
      <c r="I130" s="25"/>
      <c r="J130" s="25">
        <f t="shared" si="3"/>
        <v>0</v>
      </c>
    </row>
    <row r="131" spans="2:10" x14ac:dyDescent="0.4">
      <c r="B131" s="23"/>
      <c r="C131" s="23"/>
      <c r="D131" s="24" t="s">
        <v>119</v>
      </c>
      <c r="E131" s="25">
        <f>+E132+E133</f>
        <v>0</v>
      </c>
      <c r="F131" s="25">
        <f>+F132+F133</f>
        <v>498806</v>
      </c>
      <c r="G131" s="25">
        <f>+G132+G133</f>
        <v>0</v>
      </c>
      <c r="H131" s="25">
        <f t="shared" si="2"/>
        <v>498806</v>
      </c>
      <c r="I131" s="25">
        <f>+I132+I133</f>
        <v>0</v>
      </c>
      <c r="J131" s="25">
        <f t="shared" si="3"/>
        <v>498806</v>
      </c>
    </row>
    <row r="132" spans="2:10" x14ac:dyDescent="0.4">
      <c r="B132" s="23"/>
      <c r="C132" s="23"/>
      <c r="D132" s="24" t="s">
        <v>120</v>
      </c>
      <c r="E132" s="25"/>
      <c r="F132" s="25">
        <v>498806</v>
      </c>
      <c r="G132" s="25"/>
      <c r="H132" s="25">
        <f t="shared" si="2"/>
        <v>498806</v>
      </c>
      <c r="I132" s="25"/>
      <c r="J132" s="25">
        <f t="shared" si="3"/>
        <v>498806</v>
      </c>
    </row>
    <row r="133" spans="2:10" x14ac:dyDescent="0.4">
      <c r="B133" s="23"/>
      <c r="C133" s="23"/>
      <c r="D133" s="24" t="s">
        <v>121</v>
      </c>
      <c r="E133" s="25"/>
      <c r="F133" s="25"/>
      <c r="G133" s="25"/>
      <c r="H133" s="25">
        <f t="shared" si="2"/>
        <v>0</v>
      </c>
      <c r="I133" s="25"/>
      <c r="J133" s="25">
        <f t="shared" si="3"/>
        <v>0</v>
      </c>
    </row>
    <row r="134" spans="2:10" x14ac:dyDescent="0.4">
      <c r="B134" s="23"/>
      <c r="C134" s="26"/>
      <c r="D134" s="27" t="s">
        <v>122</v>
      </c>
      <c r="E134" s="28">
        <f>+E127+E128+E129+E130+E131</f>
        <v>0</v>
      </c>
      <c r="F134" s="28">
        <f>+F127+F128+F129+F130+F131</f>
        <v>1672052</v>
      </c>
      <c r="G134" s="28">
        <f>+G127+G128+G129+G130+G131</f>
        <v>0</v>
      </c>
      <c r="H134" s="28">
        <f t="shared" si="2"/>
        <v>1672052</v>
      </c>
      <c r="I134" s="28">
        <f>+I127+I128+I129+I130+I131</f>
        <v>0</v>
      </c>
      <c r="J134" s="28">
        <f t="shared" si="3"/>
        <v>1672052</v>
      </c>
    </row>
    <row r="135" spans="2:10" x14ac:dyDescent="0.4">
      <c r="B135" s="26"/>
      <c r="C135" s="29" t="s">
        <v>123</v>
      </c>
      <c r="D135" s="32"/>
      <c r="E135" s="33">
        <f xml:space="preserve"> +E126 - E134</f>
        <v>2</v>
      </c>
      <c r="F135" s="33">
        <f xml:space="preserve"> +F126 - F134</f>
        <v>-828945</v>
      </c>
      <c r="G135" s="33">
        <f xml:space="preserve"> +G126 - G134</f>
        <v>898</v>
      </c>
      <c r="H135" s="33">
        <f t="shared" si="2"/>
        <v>-828045</v>
      </c>
      <c r="I135" s="33">
        <f xml:space="preserve"> +I126 - I134</f>
        <v>0</v>
      </c>
      <c r="J135" s="33">
        <f>J126-J134</f>
        <v>-828045</v>
      </c>
    </row>
    <row r="136" spans="2:10" x14ac:dyDescent="0.4">
      <c r="B136" s="29" t="s">
        <v>124</v>
      </c>
      <c r="C136" s="34"/>
      <c r="D136" s="30"/>
      <c r="E136" s="31">
        <f xml:space="preserve"> +E116 +E135</f>
        <v>-121328</v>
      </c>
      <c r="F136" s="31">
        <f xml:space="preserve"> +F116 +F135</f>
        <v>902434</v>
      </c>
      <c r="G136" s="31">
        <f xml:space="preserve"> +G116 +G135</f>
        <v>-519973</v>
      </c>
      <c r="H136" s="31">
        <f t="shared" ref="H136" si="4">+E136+F136+G136</f>
        <v>261133</v>
      </c>
      <c r="I136" s="31">
        <f xml:space="preserve"> +I116 +I135</f>
        <v>0</v>
      </c>
      <c r="J136" s="31">
        <f>J116+J135</f>
        <v>261133</v>
      </c>
    </row>
  </sheetData>
  <mergeCells count="13">
    <mergeCell ref="B7:B116"/>
    <mergeCell ref="C7:C55"/>
    <mergeCell ref="C56:C115"/>
    <mergeCell ref="B117:B135"/>
    <mergeCell ref="C117:C126"/>
    <mergeCell ref="C127:C134"/>
    <mergeCell ref="B2:J2"/>
    <mergeCell ref="B3:J3"/>
    <mergeCell ref="B5:D6"/>
    <mergeCell ref="E5:G5"/>
    <mergeCell ref="H5:H6"/>
    <mergeCell ref="I5:I6"/>
    <mergeCell ref="J5:J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379AA-D939-4E1A-9707-9D5ED7878437}">
  <sheetPr>
    <pageSetUpPr fitToPage="1"/>
  </sheetPr>
  <dimension ref="B1:I136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125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71.25" x14ac:dyDescent="0.4">
      <c r="B6" s="14"/>
      <c r="C6" s="15"/>
      <c r="D6" s="16"/>
      <c r="E6" s="17" t="s">
        <v>126</v>
      </c>
      <c r="F6" s="18" t="s">
        <v>127</v>
      </c>
      <c r="G6" s="19"/>
      <c r="H6" s="19"/>
      <c r="I6" s="19"/>
    </row>
    <row r="7" spans="2:9" x14ac:dyDescent="0.4">
      <c r="B7" s="20" t="s">
        <v>12</v>
      </c>
      <c r="C7" s="20" t="s">
        <v>13</v>
      </c>
      <c r="D7" s="21" t="s">
        <v>14</v>
      </c>
      <c r="E7" s="22">
        <f>+E8+E15+E22+E32+E36</f>
        <v>46426315</v>
      </c>
      <c r="F7" s="22">
        <f>+F8+F15+F22+F32+F36</f>
        <v>0</v>
      </c>
      <c r="G7" s="22">
        <f>+E7+F7</f>
        <v>46426315</v>
      </c>
      <c r="H7" s="22">
        <f>+H8+H15+H22+H32+H36</f>
        <v>0</v>
      </c>
      <c r="I7" s="22">
        <f>G7-ABS(H7)</f>
        <v>46426315</v>
      </c>
    </row>
    <row r="8" spans="2:9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 t="shared" ref="G8:G71" si="0">+E8+F8</f>
        <v>0</v>
      </c>
      <c r="H8" s="25">
        <f>+H9+H10+H11+H12+H13+H14</f>
        <v>0</v>
      </c>
      <c r="I8" s="25">
        <f t="shared" ref="I8:I71" si="1">G8-ABS(H8)</f>
        <v>0</v>
      </c>
    </row>
    <row r="9" spans="2:9" x14ac:dyDescent="0.4">
      <c r="B9" s="23"/>
      <c r="C9" s="23"/>
      <c r="D9" s="24" t="s">
        <v>16</v>
      </c>
      <c r="E9" s="25"/>
      <c r="F9" s="25"/>
      <c r="G9" s="25">
        <f t="shared" si="0"/>
        <v>0</v>
      </c>
      <c r="H9" s="25"/>
      <c r="I9" s="25">
        <f t="shared" si="1"/>
        <v>0</v>
      </c>
    </row>
    <row r="10" spans="2:9" x14ac:dyDescent="0.4">
      <c r="B10" s="23"/>
      <c r="C10" s="23"/>
      <c r="D10" s="24" t="s">
        <v>17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18</v>
      </c>
      <c r="E11" s="25"/>
      <c r="F11" s="25"/>
      <c r="G11" s="25">
        <f t="shared" si="0"/>
        <v>0</v>
      </c>
      <c r="H11" s="25"/>
      <c r="I11" s="25">
        <f t="shared" si="1"/>
        <v>0</v>
      </c>
    </row>
    <row r="12" spans="2:9" x14ac:dyDescent="0.4">
      <c r="B12" s="23"/>
      <c r="C12" s="23"/>
      <c r="D12" s="24" t="s">
        <v>19</v>
      </c>
      <c r="E12" s="25"/>
      <c r="F12" s="25"/>
      <c r="G12" s="25">
        <f t="shared" si="0"/>
        <v>0</v>
      </c>
      <c r="H12" s="25"/>
      <c r="I12" s="25">
        <f t="shared" si="1"/>
        <v>0</v>
      </c>
    </row>
    <row r="13" spans="2:9" x14ac:dyDescent="0.4">
      <c r="B13" s="23"/>
      <c r="C13" s="23"/>
      <c r="D13" s="24" t="s">
        <v>20</v>
      </c>
      <c r="E13" s="25"/>
      <c r="F13" s="25"/>
      <c r="G13" s="25">
        <f t="shared" si="0"/>
        <v>0</v>
      </c>
      <c r="H13" s="25"/>
      <c r="I13" s="25">
        <f t="shared" si="1"/>
        <v>0</v>
      </c>
    </row>
    <row r="14" spans="2:9" x14ac:dyDescent="0.4">
      <c r="B14" s="23"/>
      <c r="C14" s="23"/>
      <c r="D14" s="24" t="s">
        <v>21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">
      <c r="B15" s="23"/>
      <c r="C15" s="23"/>
      <c r="D15" s="24" t="s">
        <v>22</v>
      </c>
      <c r="E15" s="25">
        <f>+E16+E17+E18+E19+E20+E21</f>
        <v>44291260</v>
      </c>
      <c r="F15" s="25">
        <f>+F16+F17+F18+F19+F20+F21</f>
        <v>0</v>
      </c>
      <c r="G15" s="25">
        <f t="shared" si="0"/>
        <v>44291260</v>
      </c>
      <c r="H15" s="25">
        <f>+H16+H17+H18+H19+H20+H21</f>
        <v>0</v>
      </c>
      <c r="I15" s="25">
        <f t="shared" si="1"/>
        <v>44291260</v>
      </c>
    </row>
    <row r="16" spans="2:9" x14ac:dyDescent="0.4">
      <c r="B16" s="23"/>
      <c r="C16" s="23"/>
      <c r="D16" s="24" t="s">
        <v>16</v>
      </c>
      <c r="E16" s="25">
        <v>39515152</v>
      </c>
      <c r="F16" s="25"/>
      <c r="G16" s="25">
        <f t="shared" si="0"/>
        <v>39515152</v>
      </c>
      <c r="H16" s="25"/>
      <c r="I16" s="25">
        <f t="shared" si="1"/>
        <v>39515152</v>
      </c>
    </row>
    <row r="17" spans="2:9" x14ac:dyDescent="0.4">
      <c r="B17" s="23"/>
      <c r="C17" s="23"/>
      <c r="D17" s="24" t="s">
        <v>17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18</v>
      </c>
      <c r="E18" s="25">
        <v>1084715</v>
      </c>
      <c r="F18" s="25"/>
      <c r="G18" s="25">
        <f t="shared" si="0"/>
        <v>1084715</v>
      </c>
      <c r="H18" s="25"/>
      <c r="I18" s="25">
        <f t="shared" si="1"/>
        <v>1084715</v>
      </c>
    </row>
    <row r="19" spans="2:9" x14ac:dyDescent="0.4">
      <c r="B19" s="23"/>
      <c r="C19" s="23"/>
      <c r="D19" s="24" t="s">
        <v>19</v>
      </c>
      <c r="E19" s="25">
        <v>3691393</v>
      </c>
      <c r="F19" s="25"/>
      <c r="G19" s="25">
        <f t="shared" si="0"/>
        <v>3691393</v>
      </c>
      <c r="H19" s="25"/>
      <c r="I19" s="25">
        <f t="shared" si="1"/>
        <v>3691393</v>
      </c>
    </row>
    <row r="20" spans="2:9" x14ac:dyDescent="0.4">
      <c r="B20" s="23"/>
      <c r="C20" s="23"/>
      <c r="D20" s="24" t="s">
        <v>20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21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>
        <f>+E23+E24+E25+E26+E27+E28+E29+E30+E31</f>
        <v>1612195</v>
      </c>
      <c r="F22" s="25">
        <f>+F23+F24+F25+F26+F27+F28+F29+F30+F31</f>
        <v>0</v>
      </c>
      <c r="G22" s="25">
        <f t="shared" si="0"/>
        <v>1612195</v>
      </c>
      <c r="H22" s="25">
        <f>+H23+H24+H25+H26+H27+H28+H29+H30+H31</f>
        <v>0</v>
      </c>
      <c r="I22" s="25">
        <f t="shared" si="1"/>
        <v>1612195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>
        <v>6100</v>
      </c>
      <c r="F24" s="25"/>
      <c r="G24" s="25">
        <f t="shared" si="0"/>
        <v>6100</v>
      </c>
      <c r="H24" s="25"/>
      <c r="I24" s="25">
        <f t="shared" si="1"/>
        <v>6100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27</v>
      </c>
      <c r="E26" s="25">
        <v>1606095</v>
      </c>
      <c r="F26" s="25"/>
      <c r="G26" s="25">
        <f t="shared" si="0"/>
        <v>1606095</v>
      </c>
      <c r="H26" s="25"/>
      <c r="I26" s="25">
        <f t="shared" si="1"/>
        <v>1606095</v>
      </c>
    </row>
    <row r="27" spans="2:9" x14ac:dyDescent="0.4">
      <c r="B27" s="23"/>
      <c r="C27" s="23"/>
      <c r="D27" s="24" t="s">
        <v>28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29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30</v>
      </c>
      <c r="E29" s="25"/>
      <c r="F29" s="25"/>
      <c r="G29" s="25">
        <f t="shared" si="0"/>
        <v>0</v>
      </c>
      <c r="H29" s="25"/>
      <c r="I29" s="25">
        <f t="shared" si="1"/>
        <v>0</v>
      </c>
    </row>
    <row r="30" spans="2:9" x14ac:dyDescent="0.4">
      <c r="B30" s="23"/>
      <c r="C30" s="23"/>
      <c r="D30" s="24" t="s">
        <v>31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32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33</v>
      </c>
      <c r="E32" s="25">
        <f>+E33+E34+E35</f>
        <v>522860</v>
      </c>
      <c r="F32" s="25">
        <f>+F33+F34+F35</f>
        <v>0</v>
      </c>
      <c r="G32" s="25">
        <f t="shared" si="0"/>
        <v>522860</v>
      </c>
      <c r="H32" s="25">
        <f>+H33+H34+H35</f>
        <v>0</v>
      </c>
      <c r="I32" s="25">
        <f t="shared" si="1"/>
        <v>522860</v>
      </c>
    </row>
    <row r="33" spans="2:9" x14ac:dyDescent="0.4">
      <c r="B33" s="23"/>
      <c r="C33" s="23"/>
      <c r="D33" s="24" t="s">
        <v>34</v>
      </c>
      <c r="E33" s="25"/>
      <c r="F33" s="25"/>
      <c r="G33" s="25">
        <f t="shared" si="0"/>
        <v>0</v>
      </c>
      <c r="H33" s="25"/>
      <c r="I33" s="25">
        <f t="shared" si="1"/>
        <v>0</v>
      </c>
    </row>
    <row r="34" spans="2:9" x14ac:dyDescent="0.4">
      <c r="B34" s="23"/>
      <c r="C34" s="23"/>
      <c r="D34" s="24" t="s">
        <v>35</v>
      </c>
      <c r="E34" s="25">
        <v>522860</v>
      </c>
      <c r="F34" s="25"/>
      <c r="G34" s="25">
        <f t="shared" si="0"/>
        <v>522860</v>
      </c>
      <c r="H34" s="25"/>
      <c r="I34" s="25">
        <f t="shared" si="1"/>
        <v>522860</v>
      </c>
    </row>
    <row r="35" spans="2:9" x14ac:dyDescent="0.4">
      <c r="B35" s="23"/>
      <c r="C35" s="23"/>
      <c r="D35" s="24" t="s">
        <v>36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37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38</v>
      </c>
      <c r="E37" s="25">
        <f>+E38+E44</f>
        <v>0</v>
      </c>
      <c r="F37" s="25">
        <f>+F38+F44</f>
        <v>28950197</v>
      </c>
      <c r="G37" s="25">
        <f t="shared" si="0"/>
        <v>28950197</v>
      </c>
      <c r="H37" s="25">
        <f>+H38+H44</f>
        <v>0</v>
      </c>
      <c r="I37" s="25">
        <f t="shared" si="1"/>
        <v>28950197</v>
      </c>
    </row>
    <row r="38" spans="2:9" x14ac:dyDescent="0.4">
      <c r="B38" s="23"/>
      <c r="C38" s="23"/>
      <c r="D38" s="24" t="s">
        <v>39</v>
      </c>
      <c r="E38" s="25">
        <f>+E39+E40+E41+E42+E43</f>
        <v>0</v>
      </c>
      <c r="F38" s="25">
        <f>+F39+F40+F41+F42+F43</f>
        <v>28950197</v>
      </c>
      <c r="G38" s="25">
        <f t="shared" si="0"/>
        <v>28950197</v>
      </c>
      <c r="H38" s="25">
        <f>+H39+H40+H41+H42+H43</f>
        <v>0</v>
      </c>
      <c r="I38" s="25">
        <f t="shared" si="1"/>
        <v>28950197</v>
      </c>
    </row>
    <row r="39" spans="2:9" x14ac:dyDescent="0.4">
      <c r="B39" s="23"/>
      <c r="C39" s="23"/>
      <c r="D39" s="24" t="s">
        <v>40</v>
      </c>
      <c r="E39" s="25"/>
      <c r="F39" s="25">
        <v>14787614</v>
      </c>
      <c r="G39" s="25">
        <f t="shared" si="0"/>
        <v>14787614</v>
      </c>
      <c r="H39" s="25"/>
      <c r="I39" s="25">
        <f t="shared" si="1"/>
        <v>14787614</v>
      </c>
    </row>
    <row r="40" spans="2:9" x14ac:dyDescent="0.4">
      <c r="B40" s="23"/>
      <c r="C40" s="23"/>
      <c r="D40" s="24" t="s">
        <v>32</v>
      </c>
      <c r="E40" s="25"/>
      <c r="F40" s="25">
        <v>14162583</v>
      </c>
      <c r="G40" s="25">
        <f t="shared" si="0"/>
        <v>14162583</v>
      </c>
      <c r="H40" s="25"/>
      <c r="I40" s="25">
        <f t="shared" si="1"/>
        <v>14162583</v>
      </c>
    </row>
    <row r="41" spans="2:9" x14ac:dyDescent="0.4">
      <c r="B41" s="23"/>
      <c r="C41" s="23"/>
      <c r="D41" s="24" t="s">
        <v>34</v>
      </c>
      <c r="E41" s="25"/>
      <c r="F41" s="25"/>
      <c r="G41" s="25">
        <f t="shared" si="0"/>
        <v>0</v>
      </c>
      <c r="H41" s="25"/>
      <c r="I41" s="25">
        <f t="shared" si="1"/>
        <v>0</v>
      </c>
    </row>
    <row r="42" spans="2:9" x14ac:dyDescent="0.4">
      <c r="B42" s="23"/>
      <c r="C42" s="23"/>
      <c r="D42" s="24" t="s">
        <v>35</v>
      </c>
      <c r="E42" s="25"/>
      <c r="F42" s="25"/>
      <c r="G42" s="25">
        <f t="shared" si="0"/>
        <v>0</v>
      </c>
      <c r="H42" s="25"/>
      <c r="I42" s="25">
        <f t="shared" si="1"/>
        <v>0</v>
      </c>
    </row>
    <row r="43" spans="2:9" x14ac:dyDescent="0.4">
      <c r="B43" s="23"/>
      <c r="C43" s="23"/>
      <c r="D43" s="24" t="s">
        <v>36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33</v>
      </c>
      <c r="E44" s="25">
        <f>+E45+E46+E47</f>
        <v>0</v>
      </c>
      <c r="F44" s="25">
        <f>+F45+F46+F47</f>
        <v>0</v>
      </c>
      <c r="G44" s="25">
        <f t="shared" si="0"/>
        <v>0</v>
      </c>
      <c r="H44" s="25">
        <f>+H45+H46+H47</f>
        <v>0</v>
      </c>
      <c r="I44" s="25">
        <f t="shared" si="1"/>
        <v>0</v>
      </c>
    </row>
    <row r="45" spans="2:9" x14ac:dyDescent="0.4">
      <c r="B45" s="23"/>
      <c r="C45" s="23"/>
      <c r="D45" s="24" t="s">
        <v>40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">
      <c r="B46" s="23"/>
      <c r="C46" s="23"/>
      <c r="D46" s="24" t="s">
        <v>32</v>
      </c>
      <c r="E46" s="25"/>
      <c r="F46" s="25"/>
      <c r="G46" s="25">
        <f t="shared" si="0"/>
        <v>0</v>
      </c>
      <c r="H46" s="25"/>
      <c r="I46" s="25">
        <f t="shared" si="1"/>
        <v>0</v>
      </c>
    </row>
    <row r="47" spans="2:9" x14ac:dyDescent="0.4">
      <c r="B47" s="23"/>
      <c r="C47" s="23"/>
      <c r="D47" s="24" t="s">
        <v>36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41</v>
      </c>
      <c r="E48" s="25">
        <f>+E49</f>
        <v>0</v>
      </c>
      <c r="F48" s="25">
        <f>+F49</f>
        <v>720000</v>
      </c>
      <c r="G48" s="25">
        <f t="shared" si="0"/>
        <v>720000</v>
      </c>
      <c r="H48" s="25">
        <f>+H49</f>
        <v>0</v>
      </c>
      <c r="I48" s="25">
        <f t="shared" si="1"/>
        <v>720000</v>
      </c>
    </row>
    <row r="49" spans="2:9" x14ac:dyDescent="0.4">
      <c r="B49" s="23"/>
      <c r="C49" s="23"/>
      <c r="D49" s="24" t="s">
        <v>33</v>
      </c>
      <c r="E49" s="25">
        <f>+E50+E51+E52</f>
        <v>0</v>
      </c>
      <c r="F49" s="25">
        <f>+F50+F51+F52</f>
        <v>720000</v>
      </c>
      <c r="G49" s="25">
        <f t="shared" si="0"/>
        <v>720000</v>
      </c>
      <c r="H49" s="25">
        <f>+H50+H51+H52</f>
        <v>0</v>
      </c>
      <c r="I49" s="25">
        <f t="shared" si="1"/>
        <v>720000</v>
      </c>
    </row>
    <row r="50" spans="2:9" x14ac:dyDescent="0.4">
      <c r="B50" s="23"/>
      <c r="C50" s="23"/>
      <c r="D50" s="24" t="s">
        <v>42</v>
      </c>
      <c r="E50" s="25"/>
      <c r="F50" s="25">
        <v>720000</v>
      </c>
      <c r="G50" s="25">
        <f t="shared" si="0"/>
        <v>720000</v>
      </c>
      <c r="H50" s="25"/>
      <c r="I50" s="25">
        <f t="shared" si="1"/>
        <v>720000</v>
      </c>
    </row>
    <row r="51" spans="2:9" x14ac:dyDescent="0.4">
      <c r="B51" s="23"/>
      <c r="C51" s="23"/>
      <c r="D51" s="24" t="s">
        <v>43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36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44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45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6"/>
      <c r="D55" s="27" t="s">
        <v>46</v>
      </c>
      <c r="E55" s="28">
        <f>+E7+E37+E48+E53+E54</f>
        <v>46426315</v>
      </c>
      <c r="F55" s="28">
        <f>+F7+F37+F48+F53+F54</f>
        <v>29670197</v>
      </c>
      <c r="G55" s="28">
        <f t="shared" si="0"/>
        <v>76096512</v>
      </c>
      <c r="H55" s="28">
        <f>+H7+H37+H48+H53+H54</f>
        <v>0</v>
      </c>
      <c r="I55" s="28">
        <f t="shared" si="1"/>
        <v>76096512</v>
      </c>
    </row>
    <row r="56" spans="2:9" x14ac:dyDescent="0.4">
      <c r="B56" s="23"/>
      <c r="C56" s="20" t="s">
        <v>47</v>
      </c>
      <c r="D56" s="24" t="s">
        <v>48</v>
      </c>
      <c r="E56" s="25">
        <f>+E57+E58+E59+E60+E61+E62+E63+E64</f>
        <v>34041637</v>
      </c>
      <c r="F56" s="25">
        <f>+F57+F58+F59+F60+F61+F62+F63+F64</f>
        <v>6238985</v>
      </c>
      <c r="G56" s="25">
        <f t="shared" si="0"/>
        <v>40280622</v>
      </c>
      <c r="H56" s="25">
        <f>+H57+H58+H59+H60+H61+H62+H63+H64</f>
        <v>0</v>
      </c>
      <c r="I56" s="25">
        <f t="shared" si="1"/>
        <v>40280622</v>
      </c>
    </row>
    <row r="57" spans="2:9" x14ac:dyDescent="0.4">
      <c r="B57" s="23"/>
      <c r="C57" s="23"/>
      <c r="D57" s="24" t="s">
        <v>49</v>
      </c>
      <c r="E57" s="25"/>
      <c r="F57" s="25"/>
      <c r="G57" s="25">
        <f t="shared" si="0"/>
        <v>0</v>
      </c>
      <c r="H57" s="25"/>
      <c r="I57" s="25">
        <f t="shared" si="1"/>
        <v>0</v>
      </c>
    </row>
    <row r="58" spans="2:9" x14ac:dyDescent="0.4">
      <c r="B58" s="23"/>
      <c r="C58" s="23"/>
      <c r="D58" s="24" t="s">
        <v>50</v>
      </c>
      <c r="E58" s="25">
        <v>22441427</v>
      </c>
      <c r="F58" s="25">
        <v>4386965</v>
      </c>
      <c r="G58" s="25">
        <f t="shared" si="0"/>
        <v>26828392</v>
      </c>
      <c r="H58" s="25"/>
      <c r="I58" s="25">
        <f t="shared" si="1"/>
        <v>26828392</v>
      </c>
    </row>
    <row r="59" spans="2:9" x14ac:dyDescent="0.4">
      <c r="B59" s="23"/>
      <c r="C59" s="23"/>
      <c r="D59" s="24" t="s">
        <v>51</v>
      </c>
      <c r="E59" s="25">
        <v>1908376</v>
      </c>
      <c r="F59" s="25">
        <v>614322</v>
      </c>
      <c r="G59" s="25">
        <f t="shared" si="0"/>
        <v>2522698</v>
      </c>
      <c r="H59" s="25"/>
      <c r="I59" s="25">
        <f t="shared" si="1"/>
        <v>2522698</v>
      </c>
    </row>
    <row r="60" spans="2:9" x14ac:dyDescent="0.4">
      <c r="B60" s="23"/>
      <c r="C60" s="23"/>
      <c r="D60" s="24" t="s">
        <v>52</v>
      </c>
      <c r="E60" s="25">
        <v>2315742</v>
      </c>
      <c r="F60" s="25">
        <v>339102</v>
      </c>
      <c r="G60" s="25">
        <f t="shared" si="0"/>
        <v>2654844</v>
      </c>
      <c r="H60" s="25"/>
      <c r="I60" s="25">
        <f t="shared" si="1"/>
        <v>2654844</v>
      </c>
    </row>
    <row r="61" spans="2:9" x14ac:dyDescent="0.4">
      <c r="B61" s="23"/>
      <c r="C61" s="23"/>
      <c r="D61" s="24" t="s">
        <v>53</v>
      </c>
      <c r="E61" s="25">
        <v>1111000</v>
      </c>
      <c r="F61" s="25"/>
      <c r="G61" s="25">
        <f t="shared" si="0"/>
        <v>1111000</v>
      </c>
      <c r="H61" s="25"/>
      <c r="I61" s="25">
        <f t="shared" si="1"/>
        <v>1111000</v>
      </c>
    </row>
    <row r="62" spans="2:9" x14ac:dyDescent="0.4">
      <c r="B62" s="23"/>
      <c r="C62" s="23"/>
      <c r="D62" s="24" t="s">
        <v>54</v>
      </c>
      <c r="E62" s="25">
        <v>1588400</v>
      </c>
      <c r="F62" s="25"/>
      <c r="G62" s="25">
        <f t="shared" si="0"/>
        <v>1588400</v>
      </c>
      <c r="H62" s="25"/>
      <c r="I62" s="25">
        <f t="shared" si="1"/>
        <v>1588400</v>
      </c>
    </row>
    <row r="63" spans="2:9" x14ac:dyDescent="0.4">
      <c r="B63" s="23"/>
      <c r="C63" s="23"/>
      <c r="D63" s="24" t="s">
        <v>55</v>
      </c>
      <c r="E63" s="25">
        <v>1068000</v>
      </c>
      <c r="F63" s="25">
        <v>133500</v>
      </c>
      <c r="G63" s="25">
        <f t="shared" si="0"/>
        <v>1201500</v>
      </c>
      <c r="H63" s="25"/>
      <c r="I63" s="25">
        <f t="shared" si="1"/>
        <v>1201500</v>
      </c>
    </row>
    <row r="64" spans="2:9" x14ac:dyDescent="0.4">
      <c r="B64" s="23"/>
      <c r="C64" s="23"/>
      <c r="D64" s="24" t="s">
        <v>56</v>
      </c>
      <c r="E64" s="25">
        <v>3608692</v>
      </c>
      <c r="F64" s="25">
        <v>765096</v>
      </c>
      <c r="G64" s="25">
        <f t="shared" si="0"/>
        <v>4373788</v>
      </c>
      <c r="H64" s="25"/>
      <c r="I64" s="25">
        <f t="shared" si="1"/>
        <v>4373788</v>
      </c>
    </row>
    <row r="65" spans="2:9" x14ac:dyDescent="0.4">
      <c r="B65" s="23"/>
      <c r="C65" s="23"/>
      <c r="D65" s="24" t="s">
        <v>57</v>
      </c>
      <c r="E65" s="25">
        <f>+E66+E67+E68+E69+E70+E71+E72+E73+E74+E75+E76+E77+E78+E79+E80+E81+E82</f>
        <v>3054943</v>
      </c>
      <c r="F65" s="25">
        <f>+F66+F67+F68+F69+F70+F71+F72+F73+F74+F75+F76+F77+F78+F79+F80+F81+F82</f>
        <v>8781208</v>
      </c>
      <c r="G65" s="25">
        <f t="shared" si="0"/>
        <v>11836151</v>
      </c>
      <c r="H65" s="25">
        <f>+H66+H67+H68+H69+H70+H71+H72+H73+H74+H75+H76+H77+H78+H79+H80+H81+H82</f>
        <v>0</v>
      </c>
      <c r="I65" s="25">
        <f t="shared" si="1"/>
        <v>11836151</v>
      </c>
    </row>
    <row r="66" spans="2:9" x14ac:dyDescent="0.4">
      <c r="B66" s="23"/>
      <c r="C66" s="23"/>
      <c r="D66" s="24" t="s">
        <v>58</v>
      </c>
      <c r="E66" s="25">
        <v>715174</v>
      </c>
      <c r="F66" s="25">
        <v>5023403</v>
      </c>
      <c r="G66" s="25">
        <f t="shared" si="0"/>
        <v>5738577</v>
      </c>
      <c r="H66" s="25"/>
      <c r="I66" s="25">
        <f t="shared" si="1"/>
        <v>5738577</v>
      </c>
    </row>
    <row r="67" spans="2:9" x14ac:dyDescent="0.4">
      <c r="B67" s="23"/>
      <c r="C67" s="23"/>
      <c r="D67" s="24" t="s">
        <v>59</v>
      </c>
      <c r="E67" s="25">
        <v>40656</v>
      </c>
      <c r="F67" s="25">
        <v>1240284</v>
      </c>
      <c r="G67" s="25">
        <f t="shared" si="0"/>
        <v>1280940</v>
      </c>
      <c r="H67" s="25"/>
      <c r="I67" s="25">
        <f t="shared" si="1"/>
        <v>1280940</v>
      </c>
    </row>
    <row r="68" spans="2:9" x14ac:dyDescent="0.4">
      <c r="B68" s="23"/>
      <c r="C68" s="23"/>
      <c r="D68" s="24" t="s">
        <v>60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">
      <c r="B69" s="23"/>
      <c r="C69" s="23"/>
      <c r="D69" s="24" t="s">
        <v>61</v>
      </c>
      <c r="E69" s="25">
        <v>86629</v>
      </c>
      <c r="F69" s="25"/>
      <c r="G69" s="25">
        <f t="shared" si="0"/>
        <v>86629</v>
      </c>
      <c r="H69" s="25"/>
      <c r="I69" s="25">
        <f t="shared" si="1"/>
        <v>86629</v>
      </c>
    </row>
    <row r="70" spans="2:9" x14ac:dyDescent="0.4">
      <c r="B70" s="23"/>
      <c r="C70" s="23"/>
      <c r="D70" s="24" t="s">
        <v>62</v>
      </c>
      <c r="E70" s="25"/>
      <c r="F70" s="25"/>
      <c r="G70" s="25">
        <f t="shared" si="0"/>
        <v>0</v>
      </c>
      <c r="H70" s="25"/>
      <c r="I70" s="25">
        <f t="shared" si="1"/>
        <v>0</v>
      </c>
    </row>
    <row r="71" spans="2:9" x14ac:dyDescent="0.4">
      <c r="B71" s="23"/>
      <c r="C71" s="23"/>
      <c r="D71" s="24" t="s">
        <v>63</v>
      </c>
      <c r="E71" s="25">
        <v>214194</v>
      </c>
      <c r="F71" s="25"/>
      <c r="G71" s="25">
        <f t="shared" si="0"/>
        <v>214194</v>
      </c>
      <c r="H71" s="25"/>
      <c r="I71" s="25">
        <f t="shared" si="1"/>
        <v>214194</v>
      </c>
    </row>
    <row r="72" spans="2:9" x14ac:dyDescent="0.4">
      <c r="B72" s="23"/>
      <c r="C72" s="23"/>
      <c r="D72" s="24" t="s">
        <v>64</v>
      </c>
      <c r="E72" s="25"/>
      <c r="F72" s="25"/>
      <c r="G72" s="25">
        <f t="shared" ref="G72:G135" si="2">+E72+F72</f>
        <v>0</v>
      </c>
      <c r="H72" s="25"/>
      <c r="I72" s="25">
        <f t="shared" ref="I72:I134" si="3">G72-ABS(H72)</f>
        <v>0</v>
      </c>
    </row>
    <row r="73" spans="2:9" x14ac:dyDescent="0.4">
      <c r="B73" s="23"/>
      <c r="C73" s="23"/>
      <c r="D73" s="24" t="s">
        <v>65</v>
      </c>
      <c r="E73" s="25">
        <v>1728254</v>
      </c>
      <c r="F73" s="25">
        <v>924127</v>
      </c>
      <c r="G73" s="25">
        <f t="shared" si="2"/>
        <v>2652381</v>
      </c>
      <c r="H73" s="25"/>
      <c r="I73" s="25">
        <f t="shared" si="3"/>
        <v>2652381</v>
      </c>
    </row>
    <row r="74" spans="2:9" x14ac:dyDescent="0.4">
      <c r="B74" s="23"/>
      <c r="C74" s="23"/>
      <c r="D74" s="24" t="s">
        <v>66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 x14ac:dyDescent="0.4">
      <c r="B75" s="23"/>
      <c r="C75" s="23"/>
      <c r="D75" s="24" t="s">
        <v>67</v>
      </c>
      <c r="E75" s="25">
        <v>196441</v>
      </c>
      <c r="F75" s="25"/>
      <c r="G75" s="25">
        <f t="shared" si="2"/>
        <v>196441</v>
      </c>
      <c r="H75" s="25"/>
      <c r="I75" s="25">
        <f t="shared" si="3"/>
        <v>196441</v>
      </c>
    </row>
    <row r="76" spans="2:9" x14ac:dyDescent="0.4">
      <c r="B76" s="23"/>
      <c r="C76" s="23"/>
      <c r="D76" s="24" t="s">
        <v>68</v>
      </c>
      <c r="E76" s="25"/>
      <c r="F76" s="25"/>
      <c r="G76" s="25">
        <f t="shared" si="2"/>
        <v>0</v>
      </c>
      <c r="H76" s="25"/>
      <c r="I76" s="25">
        <f t="shared" si="3"/>
        <v>0</v>
      </c>
    </row>
    <row r="77" spans="2:9" x14ac:dyDescent="0.4">
      <c r="B77" s="23"/>
      <c r="C77" s="23"/>
      <c r="D77" s="24" t="s">
        <v>69</v>
      </c>
      <c r="E77" s="25">
        <v>40095</v>
      </c>
      <c r="F77" s="25">
        <v>809154</v>
      </c>
      <c r="G77" s="25">
        <f t="shared" si="2"/>
        <v>849249</v>
      </c>
      <c r="H77" s="25"/>
      <c r="I77" s="25">
        <f t="shared" si="3"/>
        <v>849249</v>
      </c>
    </row>
    <row r="78" spans="2:9" x14ac:dyDescent="0.4">
      <c r="B78" s="23"/>
      <c r="C78" s="23"/>
      <c r="D78" s="24" t="s">
        <v>70</v>
      </c>
      <c r="E78" s="25">
        <v>5000</v>
      </c>
      <c r="F78" s="25">
        <v>5000</v>
      </c>
      <c r="G78" s="25">
        <f t="shared" si="2"/>
        <v>10000</v>
      </c>
      <c r="H78" s="25"/>
      <c r="I78" s="25">
        <f t="shared" si="3"/>
        <v>10000</v>
      </c>
    </row>
    <row r="79" spans="2:9" x14ac:dyDescent="0.4">
      <c r="B79" s="23"/>
      <c r="C79" s="23"/>
      <c r="D79" s="24" t="s">
        <v>71</v>
      </c>
      <c r="E79" s="25">
        <v>28000</v>
      </c>
      <c r="F79" s="25"/>
      <c r="G79" s="25">
        <f t="shared" si="2"/>
        <v>28000</v>
      </c>
      <c r="H79" s="25"/>
      <c r="I79" s="25">
        <f t="shared" si="3"/>
        <v>28000</v>
      </c>
    </row>
    <row r="80" spans="2:9" x14ac:dyDescent="0.4">
      <c r="B80" s="23"/>
      <c r="C80" s="23"/>
      <c r="D80" s="24" t="s">
        <v>72</v>
      </c>
      <c r="E80" s="25"/>
      <c r="F80" s="25"/>
      <c r="G80" s="25">
        <f t="shared" si="2"/>
        <v>0</v>
      </c>
      <c r="H80" s="25"/>
      <c r="I80" s="25">
        <f t="shared" si="3"/>
        <v>0</v>
      </c>
    </row>
    <row r="81" spans="2:9" x14ac:dyDescent="0.4">
      <c r="B81" s="23"/>
      <c r="C81" s="23"/>
      <c r="D81" s="24" t="s">
        <v>73</v>
      </c>
      <c r="E81" s="25">
        <v>500</v>
      </c>
      <c r="F81" s="25">
        <v>779240</v>
      </c>
      <c r="G81" s="25">
        <f t="shared" si="2"/>
        <v>779740</v>
      </c>
      <c r="H81" s="25"/>
      <c r="I81" s="25">
        <f t="shared" si="3"/>
        <v>779740</v>
      </c>
    </row>
    <row r="82" spans="2:9" x14ac:dyDescent="0.4">
      <c r="B82" s="23"/>
      <c r="C82" s="23"/>
      <c r="D82" s="24" t="s">
        <v>74</v>
      </c>
      <c r="E82" s="25"/>
      <c r="F82" s="25"/>
      <c r="G82" s="25">
        <f t="shared" si="2"/>
        <v>0</v>
      </c>
      <c r="H82" s="25"/>
      <c r="I82" s="25">
        <f t="shared" si="3"/>
        <v>0</v>
      </c>
    </row>
    <row r="83" spans="2:9" x14ac:dyDescent="0.4">
      <c r="B83" s="23"/>
      <c r="C83" s="23"/>
      <c r="D83" s="24" t="s">
        <v>75</v>
      </c>
      <c r="E83" s="25">
        <f>+E84+E85+E86+E87+E88+E89+E90+E91+E92+E93+E94+E95+E96+E97+E98+E99+E100+E101+E102+E103+E104+E105+E106</f>
        <v>5165094</v>
      </c>
      <c r="F83" s="25">
        <f>+F84+F85+F86+F87+F88+F89+F90+F91+F92+F93+F94+F95+F96+F97+F98+F99+F100+F101+F102+F103+F104+F105+F106</f>
        <v>14833273</v>
      </c>
      <c r="G83" s="25">
        <f t="shared" si="2"/>
        <v>19998367</v>
      </c>
      <c r="H83" s="25">
        <f>+H84+H85+H86+H87+H88+H89+H90+H91+H92+H93+H94+H95+H96+H97+H98+H99+H100+H101+H102+H103+H104+H105+H106</f>
        <v>0</v>
      </c>
      <c r="I83" s="25">
        <f t="shared" si="3"/>
        <v>19998367</v>
      </c>
    </row>
    <row r="84" spans="2:9" x14ac:dyDescent="0.4">
      <c r="B84" s="23"/>
      <c r="C84" s="23"/>
      <c r="D84" s="24" t="s">
        <v>76</v>
      </c>
      <c r="E84" s="25">
        <v>75764</v>
      </c>
      <c r="F84" s="25">
        <v>4819</v>
      </c>
      <c r="G84" s="25">
        <f t="shared" si="2"/>
        <v>80583</v>
      </c>
      <c r="H84" s="25"/>
      <c r="I84" s="25">
        <f t="shared" si="3"/>
        <v>80583</v>
      </c>
    </row>
    <row r="85" spans="2:9" x14ac:dyDescent="0.4">
      <c r="B85" s="23"/>
      <c r="C85" s="23"/>
      <c r="D85" s="24" t="s">
        <v>77</v>
      </c>
      <c r="E85" s="25"/>
      <c r="F85" s="25"/>
      <c r="G85" s="25">
        <f t="shared" si="2"/>
        <v>0</v>
      </c>
      <c r="H85" s="25"/>
      <c r="I85" s="25">
        <f t="shared" si="3"/>
        <v>0</v>
      </c>
    </row>
    <row r="86" spans="2:9" x14ac:dyDescent="0.4">
      <c r="B86" s="23"/>
      <c r="C86" s="23"/>
      <c r="D86" s="24" t="s">
        <v>78</v>
      </c>
      <c r="E86" s="25">
        <v>132214</v>
      </c>
      <c r="F86" s="25">
        <v>48000</v>
      </c>
      <c r="G86" s="25">
        <f t="shared" si="2"/>
        <v>180214</v>
      </c>
      <c r="H86" s="25"/>
      <c r="I86" s="25">
        <f t="shared" si="3"/>
        <v>180214</v>
      </c>
    </row>
    <row r="87" spans="2:9" x14ac:dyDescent="0.4">
      <c r="B87" s="23"/>
      <c r="C87" s="23"/>
      <c r="D87" s="24" t="s">
        <v>79</v>
      </c>
      <c r="E87" s="25"/>
      <c r="F87" s="25"/>
      <c r="G87" s="25">
        <f t="shared" si="2"/>
        <v>0</v>
      </c>
      <c r="H87" s="25"/>
      <c r="I87" s="25">
        <f t="shared" si="3"/>
        <v>0</v>
      </c>
    </row>
    <row r="88" spans="2:9" x14ac:dyDescent="0.4">
      <c r="B88" s="23"/>
      <c r="C88" s="23"/>
      <c r="D88" s="24" t="s">
        <v>80</v>
      </c>
      <c r="E88" s="25">
        <v>41617</v>
      </c>
      <c r="F88" s="25">
        <v>16044</v>
      </c>
      <c r="G88" s="25">
        <f t="shared" si="2"/>
        <v>57661</v>
      </c>
      <c r="H88" s="25"/>
      <c r="I88" s="25">
        <f t="shared" si="3"/>
        <v>57661</v>
      </c>
    </row>
    <row r="89" spans="2:9" x14ac:dyDescent="0.4">
      <c r="B89" s="23"/>
      <c r="C89" s="23"/>
      <c r="D89" s="24" t="s">
        <v>81</v>
      </c>
      <c r="E89" s="25"/>
      <c r="F89" s="25"/>
      <c r="G89" s="25">
        <f t="shared" si="2"/>
        <v>0</v>
      </c>
      <c r="H89" s="25"/>
      <c r="I89" s="25">
        <f t="shared" si="3"/>
        <v>0</v>
      </c>
    </row>
    <row r="90" spans="2:9" x14ac:dyDescent="0.4">
      <c r="B90" s="23"/>
      <c r="C90" s="23"/>
      <c r="D90" s="24" t="s">
        <v>65</v>
      </c>
      <c r="E90" s="25"/>
      <c r="F90" s="25"/>
      <c r="G90" s="25">
        <f t="shared" si="2"/>
        <v>0</v>
      </c>
      <c r="H90" s="25"/>
      <c r="I90" s="25">
        <f t="shared" si="3"/>
        <v>0</v>
      </c>
    </row>
    <row r="91" spans="2:9" x14ac:dyDescent="0.4">
      <c r="B91" s="23"/>
      <c r="C91" s="23"/>
      <c r="D91" s="24" t="s">
        <v>66</v>
      </c>
      <c r="E91" s="25"/>
      <c r="F91" s="25"/>
      <c r="G91" s="25">
        <f t="shared" si="2"/>
        <v>0</v>
      </c>
      <c r="H91" s="25"/>
      <c r="I91" s="25">
        <f t="shared" si="3"/>
        <v>0</v>
      </c>
    </row>
    <row r="92" spans="2:9" x14ac:dyDescent="0.4">
      <c r="B92" s="23"/>
      <c r="C92" s="23"/>
      <c r="D92" s="24" t="s">
        <v>82</v>
      </c>
      <c r="E92" s="25">
        <v>12502</v>
      </c>
      <c r="F92" s="25">
        <v>36998</v>
      </c>
      <c r="G92" s="25">
        <f t="shared" si="2"/>
        <v>49500</v>
      </c>
      <c r="H92" s="25"/>
      <c r="I92" s="25">
        <f t="shared" si="3"/>
        <v>49500</v>
      </c>
    </row>
    <row r="93" spans="2:9" x14ac:dyDescent="0.4">
      <c r="B93" s="23"/>
      <c r="C93" s="23"/>
      <c r="D93" s="24" t="s">
        <v>83</v>
      </c>
      <c r="E93" s="25">
        <v>288442</v>
      </c>
      <c r="F93" s="25"/>
      <c r="G93" s="25">
        <f t="shared" si="2"/>
        <v>288442</v>
      </c>
      <c r="H93" s="25"/>
      <c r="I93" s="25">
        <f t="shared" si="3"/>
        <v>288442</v>
      </c>
    </row>
    <row r="94" spans="2:9" x14ac:dyDescent="0.4">
      <c r="B94" s="23"/>
      <c r="C94" s="23"/>
      <c r="D94" s="24" t="s">
        <v>84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 x14ac:dyDescent="0.4">
      <c r="B95" s="23"/>
      <c r="C95" s="23"/>
      <c r="D95" s="24" t="s">
        <v>85</v>
      </c>
      <c r="E95" s="25"/>
      <c r="F95" s="25"/>
      <c r="G95" s="25">
        <f t="shared" si="2"/>
        <v>0</v>
      </c>
      <c r="H95" s="25"/>
      <c r="I95" s="25">
        <f t="shared" si="3"/>
        <v>0</v>
      </c>
    </row>
    <row r="96" spans="2:9" x14ac:dyDescent="0.4">
      <c r="B96" s="23"/>
      <c r="C96" s="23"/>
      <c r="D96" s="24" t="s">
        <v>86</v>
      </c>
      <c r="E96" s="25">
        <v>2790376</v>
      </c>
      <c r="F96" s="25">
        <v>2214138</v>
      </c>
      <c r="G96" s="25">
        <f t="shared" si="2"/>
        <v>5004514</v>
      </c>
      <c r="H96" s="25"/>
      <c r="I96" s="25">
        <f t="shared" si="3"/>
        <v>5004514</v>
      </c>
    </row>
    <row r="97" spans="2:9" x14ac:dyDescent="0.4">
      <c r="B97" s="23"/>
      <c r="C97" s="23"/>
      <c r="D97" s="24" t="s">
        <v>87</v>
      </c>
      <c r="E97" s="25">
        <v>59752</v>
      </c>
      <c r="F97" s="25">
        <v>15180</v>
      </c>
      <c r="G97" s="25">
        <f t="shared" si="2"/>
        <v>74932</v>
      </c>
      <c r="H97" s="25"/>
      <c r="I97" s="25">
        <f t="shared" si="3"/>
        <v>74932</v>
      </c>
    </row>
    <row r="98" spans="2:9" x14ac:dyDescent="0.4">
      <c r="B98" s="23"/>
      <c r="C98" s="23"/>
      <c r="D98" s="24" t="s">
        <v>68</v>
      </c>
      <c r="E98" s="25">
        <v>137159</v>
      </c>
      <c r="F98" s="25">
        <v>112211</v>
      </c>
      <c r="G98" s="25">
        <f t="shared" si="2"/>
        <v>249370</v>
      </c>
      <c r="H98" s="25"/>
      <c r="I98" s="25">
        <f t="shared" si="3"/>
        <v>249370</v>
      </c>
    </row>
    <row r="99" spans="2:9" x14ac:dyDescent="0.4">
      <c r="B99" s="23"/>
      <c r="C99" s="23"/>
      <c r="D99" s="24" t="s">
        <v>69</v>
      </c>
      <c r="E99" s="25">
        <v>163878</v>
      </c>
      <c r="F99" s="25">
        <v>282473</v>
      </c>
      <c r="G99" s="25">
        <f t="shared" si="2"/>
        <v>446351</v>
      </c>
      <c r="H99" s="25"/>
      <c r="I99" s="25">
        <f t="shared" si="3"/>
        <v>446351</v>
      </c>
    </row>
    <row r="100" spans="2:9" x14ac:dyDescent="0.4">
      <c r="B100" s="23"/>
      <c r="C100" s="23"/>
      <c r="D100" s="24" t="s">
        <v>88</v>
      </c>
      <c r="E100" s="25">
        <v>1320000</v>
      </c>
      <c r="F100" s="25">
        <v>11880000</v>
      </c>
      <c r="G100" s="25">
        <f t="shared" si="2"/>
        <v>13200000</v>
      </c>
      <c r="H100" s="25"/>
      <c r="I100" s="25">
        <f t="shared" si="3"/>
        <v>13200000</v>
      </c>
    </row>
    <row r="101" spans="2:9" x14ac:dyDescent="0.4">
      <c r="B101" s="23"/>
      <c r="C101" s="23"/>
      <c r="D101" s="24" t="s">
        <v>89</v>
      </c>
      <c r="E101" s="25">
        <v>13940</v>
      </c>
      <c r="F101" s="25"/>
      <c r="G101" s="25">
        <f t="shared" si="2"/>
        <v>13940</v>
      </c>
      <c r="H101" s="25"/>
      <c r="I101" s="25">
        <f t="shared" si="3"/>
        <v>13940</v>
      </c>
    </row>
    <row r="102" spans="2:9" x14ac:dyDescent="0.4">
      <c r="B102" s="23"/>
      <c r="C102" s="23"/>
      <c r="D102" s="24" t="s">
        <v>90</v>
      </c>
      <c r="E102" s="25">
        <v>110990</v>
      </c>
      <c r="F102" s="25">
        <v>223410</v>
      </c>
      <c r="G102" s="25">
        <f t="shared" si="2"/>
        <v>334400</v>
      </c>
      <c r="H102" s="25"/>
      <c r="I102" s="25">
        <f t="shared" si="3"/>
        <v>334400</v>
      </c>
    </row>
    <row r="103" spans="2:9" x14ac:dyDescent="0.4">
      <c r="B103" s="23"/>
      <c r="C103" s="23"/>
      <c r="D103" s="24" t="s">
        <v>91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">
      <c r="B104" s="23"/>
      <c r="C104" s="23"/>
      <c r="D104" s="24" t="s">
        <v>92</v>
      </c>
      <c r="E104" s="25">
        <v>18400</v>
      </c>
      <c r="F104" s="25"/>
      <c r="G104" s="25">
        <f t="shared" si="2"/>
        <v>18400</v>
      </c>
      <c r="H104" s="25"/>
      <c r="I104" s="25">
        <f t="shared" si="3"/>
        <v>18400</v>
      </c>
    </row>
    <row r="105" spans="2:9" x14ac:dyDescent="0.4">
      <c r="B105" s="23"/>
      <c r="C105" s="23"/>
      <c r="D105" s="24" t="s">
        <v>73</v>
      </c>
      <c r="E105" s="25">
        <v>60</v>
      </c>
      <c r="F105" s="25"/>
      <c r="G105" s="25">
        <f t="shared" si="2"/>
        <v>60</v>
      </c>
      <c r="H105" s="25"/>
      <c r="I105" s="25">
        <f t="shared" si="3"/>
        <v>60</v>
      </c>
    </row>
    <row r="106" spans="2:9" x14ac:dyDescent="0.4">
      <c r="B106" s="23"/>
      <c r="C106" s="23"/>
      <c r="D106" s="24" t="s">
        <v>93</v>
      </c>
      <c r="E106" s="25"/>
      <c r="F106" s="25"/>
      <c r="G106" s="25">
        <f t="shared" si="2"/>
        <v>0</v>
      </c>
      <c r="H106" s="25"/>
      <c r="I106" s="25">
        <f t="shared" si="3"/>
        <v>0</v>
      </c>
    </row>
    <row r="107" spans="2:9" x14ac:dyDescent="0.4">
      <c r="B107" s="23"/>
      <c r="C107" s="23"/>
      <c r="D107" s="24" t="s">
        <v>94</v>
      </c>
      <c r="E107" s="25"/>
      <c r="F107" s="25"/>
      <c r="G107" s="25">
        <f t="shared" si="2"/>
        <v>0</v>
      </c>
      <c r="H107" s="25"/>
      <c r="I107" s="25">
        <f t="shared" si="3"/>
        <v>0</v>
      </c>
    </row>
    <row r="108" spans="2:9" x14ac:dyDescent="0.4">
      <c r="B108" s="23"/>
      <c r="C108" s="23"/>
      <c r="D108" s="24" t="s">
        <v>95</v>
      </c>
      <c r="E108" s="25">
        <v>96298</v>
      </c>
      <c r="F108" s="25">
        <v>60137</v>
      </c>
      <c r="G108" s="25">
        <f t="shared" si="2"/>
        <v>156435</v>
      </c>
      <c r="H108" s="25"/>
      <c r="I108" s="25">
        <f t="shared" si="3"/>
        <v>156435</v>
      </c>
    </row>
    <row r="109" spans="2:9" x14ac:dyDescent="0.4">
      <c r="B109" s="23"/>
      <c r="C109" s="23"/>
      <c r="D109" s="24" t="s">
        <v>96</v>
      </c>
      <c r="E109" s="25"/>
      <c r="F109" s="25"/>
      <c r="G109" s="25">
        <f t="shared" si="2"/>
        <v>0</v>
      </c>
      <c r="H109" s="25"/>
      <c r="I109" s="25">
        <f t="shared" si="3"/>
        <v>0</v>
      </c>
    </row>
    <row r="110" spans="2:9" x14ac:dyDescent="0.4">
      <c r="B110" s="23"/>
      <c r="C110" s="23"/>
      <c r="D110" s="24" t="s">
        <v>97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">
      <c r="B111" s="23"/>
      <c r="C111" s="23"/>
      <c r="D111" s="24" t="s">
        <v>98</v>
      </c>
      <c r="E111" s="25"/>
      <c r="F111" s="25"/>
      <c r="G111" s="25">
        <f t="shared" si="2"/>
        <v>0</v>
      </c>
      <c r="H111" s="25"/>
      <c r="I111" s="25">
        <f t="shared" si="3"/>
        <v>0</v>
      </c>
    </row>
    <row r="112" spans="2:9" x14ac:dyDescent="0.4">
      <c r="B112" s="23"/>
      <c r="C112" s="23"/>
      <c r="D112" s="24" t="s">
        <v>99</v>
      </c>
      <c r="E112" s="25"/>
      <c r="F112" s="25"/>
      <c r="G112" s="25">
        <f t="shared" si="2"/>
        <v>0</v>
      </c>
      <c r="H112" s="25"/>
      <c r="I112" s="25">
        <f t="shared" si="3"/>
        <v>0</v>
      </c>
    </row>
    <row r="113" spans="2:9" x14ac:dyDescent="0.4">
      <c r="B113" s="23"/>
      <c r="C113" s="23"/>
      <c r="D113" s="24" t="s">
        <v>100</v>
      </c>
      <c r="E113" s="25"/>
      <c r="F113" s="25"/>
      <c r="G113" s="25">
        <f t="shared" si="2"/>
        <v>0</v>
      </c>
      <c r="H113" s="25"/>
      <c r="I113" s="25">
        <f t="shared" si="3"/>
        <v>0</v>
      </c>
    </row>
    <row r="114" spans="2:9" x14ac:dyDescent="0.4">
      <c r="B114" s="23"/>
      <c r="C114" s="23"/>
      <c r="D114" s="24" t="s">
        <v>101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">
      <c r="B115" s="23"/>
      <c r="C115" s="26"/>
      <c r="D115" s="27" t="s">
        <v>102</v>
      </c>
      <c r="E115" s="28">
        <f>+E56+E65+E83+E107+E108+E109+E110+E111+E112+E113+E114</f>
        <v>42357972</v>
      </c>
      <c r="F115" s="28">
        <f>+F56+F65+F83+F107+F108+F109+F110+F111+F112+F113+F114</f>
        <v>29913603</v>
      </c>
      <c r="G115" s="28">
        <f t="shared" si="2"/>
        <v>72271575</v>
      </c>
      <c r="H115" s="28">
        <f>+H56+H65+H83+H107+H108+H109+H110+H111+H112+H113+H114</f>
        <v>0</v>
      </c>
      <c r="I115" s="28">
        <f t="shared" si="3"/>
        <v>72271575</v>
      </c>
    </row>
    <row r="116" spans="2:9" x14ac:dyDescent="0.4">
      <c r="B116" s="26"/>
      <c r="C116" s="29" t="s">
        <v>103</v>
      </c>
      <c r="D116" s="30"/>
      <c r="E116" s="31">
        <f xml:space="preserve"> +E55 - E115</f>
        <v>4068343</v>
      </c>
      <c r="F116" s="31">
        <f xml:space="preserve"> +F55 - F115</f>
        <v>-243406</v>
      </c>
      <c r="G116" s="31">
        <f t="shared" si="2"/>
        <v>3824937</v>
      </c>
      <c r="H116" s="31">
        <f xml:space="preserve"> +H55 - H115</f>
        <v>0</v>
      </c>
      <c r="I116" s="31">
        <f>I55-I115</f>
        <v>3824937</v>
      </c>
    </row>
    <row r="117" spans="2:9" x14ac:dyDescent="0.4">
      <c r="B117" s="20" t="s">
        <v>104</v>
      </c>
      <c r="C117" s="20" t="s">
        <v>13</v>
      </c>
      <c r="D117" s="24" t="s">
        <v>105</v>
      </c>
      <c r="E117" s="25"/>
      <c r="F117" s="25"/>
      <c r="G117" s="25">
        <f t="shared" si="2"/>
        <v>0</v>
      </c>
      <c r="H117" s="25"/>
      <c r="I117" s="25">
        <f t="shared" si="3"/>
        <v>0</v>
      </c>
    </row>
    <row r="118" spans="2:9" x14ac:dyDescent="0.4">
      <c r="B118" s="23"/>
      <c r="C118" s="23"/>
      <c r="D118" s="24" t="s">
        <v>106</v>
      </c>
      <c r="E118" s="25">
        <v>23</v>
      </c>
      <c r="F118" s="25">
        <v>13</v>
      </c>
      <c r="G118" s="25">
        <f t="shared" si="2"/>
        <v>36</v>
      </c>
      <c r="H118" s="25"/>
      <c r="I118" s="25">
        <f t="shared" si="3"/>
        <v>36</v>
      </c>
    </row>
    <row r="119" spans="2:9" x14ac:dyDescent="0.4">
      <c r="B119" s="23"/>
      <c r="C119" s="23"/>
      <c r="D119" s="24" t="s">
        <v>107</v>
      </c>
      <c r="E119" s="25"/>
      <c r="F119" s="25"/>
      <c r="G119" s="25">
        <f t="shared" si="2"/>
        <v>0</v>
      </c>
      <c r="H119" s="25"/>
      <c r="I119" s="25">
        <f t="shared" si="3"/>
        <v>0</v>
      </c>
    </row>
    <row r="120" spans="2:9" x14ac:dyDescent="0.4">
      <c r="B120" s="23"/>
      <c r="C120" s="23"/>
      <c r="D120" s="24" t="s">
        <v>108</v>
      </c>
      <c r="E120" s="25"/>
      <c r="F120" s="25"/>
      <c r="G120" s="25">
        <f t="shared" si="2"/>
        <v>0</v>
      </c>
      <c r="H120" s="25"/>
      <c r="I120" s="25">
        <f t="shared" si="3"/>
        <v>0</v>
      </c>
    </row>
    <row r="121" spans="2:9" x14ac:dyDescent="0.4">
      <c r="B121" s="23"/>
      <c r="C121" s="23"/>
      <c r="D121" s="24" t="s">
        <v>109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">
      <c r="B122" s="23"/>
      <c r="C122" s="23"/>
      <c r="D122" s="24" t="s">
        <v>110</v>
      </c>
      <c r="E122" s="25">
        <f>+E123+E124+E125</f>
        <v>343515</v>
      </c>
      <c r="F122" s="25">
        <f>+F123+F124+F125</f>
        <v>1441453</v>
      </c>
      <c r="G122" s="25">
        <f t="shared" si="2"/>
        <v>1784968</v>
      </c>
      <c r="H122" s="25">
        <f>+H123+H124+H125</f>
        <v>0</v>
      </c>
      <c r="I122" s="25">
        <f t="shared" si="3"/>
        <v>1784968</v>
      </c>
    </row>
    <row r="123" spans="2:9" x14ac:dyDescent="0.4">
      <c r="B123" s="23"/>
      <c r="C123" s="23"/>
      <c r="D123" s="24" t="s">
        <v>111</v>
      </c>
      <c r="E123" s="25"/>
      <c r="F123" s="25"/>
      <c r="G123" s="25">
        <f t="shared" si="2"/>
        <v>0</v>
      </c>
      <c r="H123" s="25"/>
      <c r="I123" s="25">
        <f t="shared" si="3"/>
        <v>0</v>
      </c>
    </row>
    <row r="124" spans="2:9" x14ac:dyDescent="0.4">
      <c r="B124" s="23"/>
      <c r="C124" s="23"/>
      <c r="D124" s="24" t="s">
        <v>112</v>
      </c>
      <c r="E124" s="25">
        <v>135300</v>
      </c>
      <c r="F124" s="25">
        <v>71700</v>
      </c>
      <c r="G124" s="25">
        <f t="shared" si="2"/>
        <v>207000</v>
      </c>
      <c r="H124" s="25"/>
      <c r="I124" s="25">
        <f t="shared" si="3"/>
        <v>207000</v>
      </c>
    </row>
    <row r="125" spans="2:9" x14ac:dyDescent="0.4">
      <c r="B125" s="23"/>
      <c r="C125" s="23"/>
      <c r="D125" s="24" t="s">
        <v>113</v>
      </c>
      <c r="E125" s="25">
        <v>208215</v>
      </c>
      <c r="F125" s="25">
        <v>1369753</v>
      </c>
      <c r="G125" s="25">
        <f t="shared" si="2"/>
        <v>1577968</v>
      </c>
      <c r="H125" s="25"/>
      <c r="I125" s="25">
        <f t="shared" si="3"/>
        <v>1577968</v>
      </c>
    </row>
    <row r="126" spans="2:9" x14ac:dyDescent="0.4">
      <c r="B126" s="23"/>
      <c r="C126" s="26"/>
      <c r="D126" s="27" t="s">
        <v>114</v>
      </c>
      <c r="E126" s="28">
        <f>+E117+E118+E119+E120+E121+E122</f>
        <v>343538</v>
      </c>
      <c r="F126" s="28">
        <f>+F117+F118+F119+F120+F121+F122</f>
        <v>1441466</v>
      </c>
      <c r="G126" s="28">
        <f t="shared" si="2"/>
        <v>1785004</v>
      </c>
      <c r="H126" s="28">
        <f>+H117+H118+H119+H120+H121+H122</f>
        <v>0</v>
      </c>
      <c r="I126" s="28">
        <f t="shared" si="3"/>
        <v>1785004</v>
      </c>
    </row>
    <row r="127" spans="2:9" x14ac:dyDescent="0.4">
      <c r="B127" s="23"/>
      <c r="C127" s="20" t="s">
        <v>47</v>
      </c>
      <c r="D127" s="24" t="s">
        <v>115</v>
      </c>
      <c r="E127" s="25"/>
      <c r="F127" s="25"/>
      <c r="G127" s="25">
        <f t="shared" si="2"/>
        <v>0</v>
      </c>
      <c r="H127" s="25"/>
      <c r="I127" s="25">
        <f t="shared" si="3"/>
        <v>0</v>
      </c>
    </row>
    <row r="128" spans="2:9" x14ac:dyDescent="0.4">
      <c r="B128" s="23"/>
      <c r="C128" s="23"/>
      <c r="D128" s="24" t="s">
        <v>116</v>
      </c>
      <c r="E128" s="25"/>
      <c r="F128" s="25"/>
      <c r="G128" s="25">
        <f t="shared" si="2"/>
        <v>0</v>
      </c>
      <c r="H128" s="25"/>
      <c r="I128" s="25">
        <f t="shared" si="3"/>
        <v>0</v>
      </c>
    </row>
    <row r="129" spans="2:9" x14ac:dyDescent="0.4">
      <c r="B129" s="23"/>
      <c r="C129" s="23"/>
      <c r="D129" s="24" t="s">
        <v>117</v>
      </c>
      <c r="E129" s="25"/>
      <c r="F129" s="25"/>
      <c r="G129" s="25">
        <f t="shared" si="2"/>
        <v>0</v>
      </c>
      <c r="H129" s="25"/>
      <c r="I129" s="25">
        <f t="shared" si="3"/>
        <v>0</v>
      </c>
    </row>
    <row r="130" spans="2:9" x14ac:dyDescent="0.4">
      <c r="B130" s="23"/>
      <c r="C130" s="23"/>
      <c r="D130" s="24" t="s">
        <v>118</v>
      </c>
      <c r="E130" s="25"/>
      <c r="F130" s="25"/>
      <c r="G130" s="25">
        <f t="shared" si="2"/>
        <v>0</v>
      </c>
      <c r="H130" s="25"/>
      <c r="I130" s="25">
        <f t="shared" si="3"/>
        <v>0</v>
      </c>
    </row>
    <row r="131" spans="2:9" x14ac:dyDescent="0.4">
      <c r="B131" s="23"/>
      <c r="C131" s="23"/>
      <c r="D131" s="24" t="s">
        <v>119</v>
      </c>
      <c r="E131" s="25">
        <f>+E132+E133</f>
        <v>138276</v>
      </c>
      <c r="F131" s="25">
        <f>+F132+F133</f>
        <v>72880</v>
      </c>
      <c r="G131" s="25">
        <f t="shared" si="2"/>
        <v>211156</v>
      </c>
      <c r="H131" s="25">
        <f>+H132+H133</f>
        <v>0</v>
      </c>
      <c r="I131" s="25">
        <f t="shared" si="3"/>
        <v>211156</v>
      </c>
    </row>
    <row r="132" spans="2:9" x14ac:dyDescent="0.4">
      <c r="B132" s="23"/>
      <c r="C132" s="23"/>
      <c r="D132" s="24" t="s">
        <v>120</v>
      </c>
      <c r="E132" s="25">
        <v>138276</v>
      </c>
      <c r="F132" s="25">
        <v>72880</v>
      </c>
      <c r="G132" s="25">
        <f t="shared" si="2"/>
        <v>211156</v>
      </c>
      <c r="H132" s="25"/>
      <c r="I132" s="25">
        <f t="shared" si="3"/>
        <v>211156</v>
      </c>
    </row>
    <row r="133" spans="2:9" x14ac:dyDescent="0.4">
      <c r="B133" s="23"/>
      <c r="C133" s="23"/>
      <c r="D133" s="24" t="s">
        <v>121</v>
      </c>
      <c r="E133" s="25"/>
      <c r="F133" s="25"/>
      <c r="G133" s="25">
        <f t="shared" si="2"/>
        <v>0</v>
      </c>
      <c r="H133" s="25"/>
      <c r="I133" s="25">
        <f t="shared" si="3"/>
        <v>0</v>
      </c>
    </row>
    <row r="134" spans="2:9" x14ac:dyDescent="0.4">
      <c r="B134" s="23"/>
      <c r="C134" s="26"/>
      <c r="D134" s="27" t="s">
        <v>122</v>
      </c>
      <c r="E134" s="28">
        <f>+E127+E128+E129+E130+E131</f>
        <v>138276</v>
      </c>
      <c r="F134" s="28">
        <f>+F127+F128+F129+F130+F131</f>
        <v>72880</v>
      </c>
      <c r="G134" s="28">
        <f t="shared" si="2"/>
        <v>211156</v>
      </c>
      <c r="H134" s="28">
        <f>+H127+H128+H129+H130+H131</f>
        <v>0</v>
      </c>
      <c r="I134" s="28">
        <f t="shared" si="3"/>
        <v>211156</v>
      </c>
    </row>
    <row r="135" spans="2:9" x14ac:dyDescent="0.4">
      <c r="B135" s="26"/>
      <c r="C135" s="29" t="s">
        <v>123</v>
      </c>
      <c r="D135" s="32"/>
      <c r="E135" s="33">
        <f xml:space="preserve"> +E126 - E134</f>
        <v>205262</v>
      </c>
      <c r="F135" s="33">
        <f xml:space="preserve"> +F126 - F134</f>
        <v>1368586</v>
      </c>
      <c r="G135" s="33">
        <f t="shared" si="2"/>
        <v>1573848</v>
      </c>
      <c r="H135" s="33">
        <f xml:space="preserve"> +H126 - H134</f>
        <v>0</v>
      </c>
      <c r="I135" s="33">
        <f>I126-I134</f>
        <v>1573848</v>
      </c>
    </row>
    <row r="136" spans="2:9" x14ac:dyDescent="0.4">
      <c r="B136" s="29" t="s">
        <v>124</v>
      </c>
      <c r="C136" s="34"/>
      <c r="D136" s="30"/>
      <c r="E136" s="31">
        <f xml:space="preserve"> +E116 +E135</f>
        <v>4273605</v>
      </c>
      <c r="F136" s="31">
        <f xml:space="preserve"> +F116 +F135</f>
        <v>1125180</v>
      </c>
      <c r="G136" s="31">
        <f t="shared" ref="G136" si="4">+E136+F136</f>
        <v>5398785</v>
      </c>
      <c r="H136" s="31">
        <f xml:space="preserve"> +H116 +H135</f>
        <v>0</v>
      </c>
      <c r="I136" s="31">
        <f>I116+I135</f>
        <v>5398785</v>
      </c>
    </row>
  </sheetData>
  <mergeCells count="13">
    <mergeCell ref="B7:B116"/>
    <mergeCell ref="C7:C55"/>
    <mergeCell ref="C56:C115"/>
    <mergeCell ref="B117:B135"/>
    <mergeCell ref="C117:C126"/>
    <mergeCell ref="C127:C134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2023-06-09T05:08:28Z</dcterms:created>
  <dcterms:modified xsi:type="dcterms:W3CDTF">2023-06-09T05:08:29Z</dcterms:modified>
</cp:coreProperties>
</file>