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1FE03A37-EEAF-4975-8334-300485CC74CC}" xr6:coauthVersionLast="47" xr6:coauthVersionMax="47" xr10:uidLastSave="{00000000-0000-0000-0000-000000000000}"/>
  <bookViews>
    <workbookView xWindow="-120" yWindow="-120" windowWidth="29040" windowHeight="15720" activeTab="1" xr2:uid="{AD94650C-7F8D-4A42-9405-E19BCCB5EC0C}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4" i="2" l="1"/>
  <c r="I194" i="2" s="1"/>
  <c r="H191" i="2"/>
  <c r="G190" i="2"/>
  <c r="I190" i="2" s="1"/>
  <c r="H189" i="2"/>
  <c r="F189" i="2"/>
  <c r="E189" i="2"/>
  <c r="G189" i="2" s="1"/>
  <c r="I189" i="2" s="1"/>
  <c r="G188" i="2"/>
  <c r="I188" i="2" s="1"/>
  <c r="G187" i="2"/>
  <c r="I187" i="2" s="1"/>
  <c r="G186" i="2"/>
  <c r="I186" i="2" s="1"/>
  <c r="I185" i="2"/>
  <c r="G185" i="2"/>
  <c r="G184" i="2"/>
  <c r="I184" i="2" s="1"/>
  <c r="G183" i="2"/>
  <c r="I183" i="2" s="1"/>
  <c r="I182" i="2"/>
  <c r="G182" i="2"/>
  <c r="I181" i="2"/>
  <c r="G181" i="2"/>
  <c r="G180" i="2"/>
  <c r="I180" i="2" s="1"/>
  <c r="I179" i="2"/>
  <c r="G179" i="2"/>
  <c r="G178" i="2"/>
  <c r="I178" i="2" s="1"/>
  <c r="G177" i="2"/>
  <c r="I177" i="2" s="1"/>
  <c r="I176" i="2"/>
  <c r="H176" i="2"/>
  <c r="G176" i="2"/>
  <c r="F176" i="2"/>
  <c r="F191" i="2" s="1"/>
  <c r="G191" i="2" s="1"/>
  <c r="I191" i="2" s="1"/>
  <c r="E176" i="2"/>
  <c r="E191" i="2" s="1"/>
  <c r="G175" i="2"/>
  <c r="I175" i="2" s="1"/>
  <c r="I174" i="2"/>
  <c r="G174" i="2"/>
  <c r="I173" i="2"/>
  <c r="G173" i="2"/>
  <c r="G172" i="2"/>
  <c r="I172" i="2" s="1"/>
  <c r="G171" i="2"/>
  <c r="I171" i="2" s="1"/>
  <c r="F170" i="2"/>
  <c r="G169" i="2"/>
  <c r="I169" i="2" s="1"/>
  <c r="H168" i="2"/>
  <c r="G168" i="2"/>
  <c r="I168" i="2" s="1"/>
  <c r="F168" i="2"/>
  <c r="E168" i="2"/>
  <c r="I167" i="2"/>
  <c r="G167" i="2"/>
  <c r="G166" i="2"/>
  <c r="I166" i="2" s="1"/>
  <c r="I165" i="2"/>
  <c r="G165" i="2"/>
  <c r="I164" i="2"/>
  <c r="G164" i="2"/>
  <c r="G163" i="2"/>
  <c r="I163" i="2" s="1"/>
  <c r="I162" i="2"/>
  <c r="G162" i="2"/>
  <c r="I161" i="2"/>
  <c r="G161" i="2"/>
  <c r="G160" i="2"/>
  <c r="I160" i="2" s="1"/>
  <c r="I159" i="2"/>
  <c r="G159" i="2"/>
  <c r="I158" i="2"/>
  <c r="G158" i="2"/>
  <c r="G157" i="2"/>
  <c r="I157" i="2" s="1"/>
  <c r="I156" i="2"/>
  <c r="G156" i="2"/>
  <c r="I155" i="2"/>
  <c r="H155" i="2"/>
  <c r="H170" i="2" s="1"/>
  <c r="F155" i="2"/>
  <c r="G155" i="2" s="1"/>
  <c r="E155" i="2"/>
  <c r="E170" i="2" s="1"/>
  <c r="G154" i="2"/>
  <c r="I154" i="2" s="1"/>
  <c r="G153" i="2"/>
  <c r="I153" i="2" s="1"/>
  <c r="G152" i="2"/>
  <c r="I152" i="2" s="1"/>
  <c r="I151" i="2"/>
  <c r="G151" i="2"/>
  <c r="G150" i="2"/>
  <c r="I150" i="2" s="1"/>
  <c r="I149" i="2"/>
  <c r="G149" i="2"/>
  <c r="H147" i="2"/>
  <c r="I146" i="2"/>
  <c r="G146" i="2"/>
  <c r="H145" i="2"/>
  <c r="F145" i="2"/>
  <c r="E145" i="2"/>
  <c r="I144" i="2"/>
  <c r="G144" i="2"/>
  <c r="I143" i="2"/>
  <c r="G143" i="2"/>
  <c r="G142" i="2"/>
  <c r="I142" i="2" s="1"/>
  <c r="I141" i="2"/>
  <c r="G141" i="2"/>
  <c r="I140" i="2"/>
  <c r="G140" i="2"/>
  <c r="G139" i="2"/>
  <c r="I139" i="2" s="1"/>
  <c r="I138" i="2"/>
  <c r="G138" i="2"/>
  <c r="H137" i="2"/>
  <c r="F137" i="2"/>
  <c r="E137" i="2"/>
  <c r="G136" i="2"/>
  <c r="I136" i="2" s="1"/>
  <c r="G135" i="2"/>
  <c r="I135" i="2" s="1"/>
  <c r="H134" i="2"/>
  <c r="H148" i="2" s="1"/>
  <c r="F134" i="2"/>
  <c r="G133" i="2"/>
  <c r="I133" i="2" s="1"/>
  <c r="H132" i="2"/>
  <c r="F132" i="2"/>
  <c r="E132" i="2"/>
  <c r="G132" i="2" s="1"/>
  <c r="I132" i="2" s="1"/>
  <c r="I131" i="2"/>
  <c r="G131" i="2"/>
  <c r="I130" i="2"/>
  <c r="G130" i="2"/>
  <c r="G129" i="2"/>
  <c r="I129" i="2" s="1"/>
  <c r="H128" i="2"/>
  <c r="F128" i="2"/>
  <c r="E128" i="2"/>
  <c r="G128" i="2" s="1"/>
  <c r="I128" i="2" s="1"/>
  <c r="G127" i="2"/>
  <c r="I127" i="2" s="1"/>
  <c r="I126" i="2"/>
  <c r="G126" i="2"/>
  <c r="I125" i="2"/>
  <c r="G125" i="2"/>
  <c r="G124" i="2"/>
  <c r="I124" i="2" s="1"/>
  <c r="H123" i="2"/>
  <c r="F123" i="2"/>
  <c r="E123" i="2"/>
  <c r="G123" i="2" s="1"/>
  <c r="I123" i="2" s="1"/>
  <c r="G122" i="2"/>
  <c r="I122" i="2" s="1"/>
  <c r="I121" i="2"/>
  <c r="G121" i="2"/>
  <c r="H120" i="2"/>
  <c r="G120" i="2"/>
  <c r="I120" i="2" s="1"/>
  <c r="F120" i="2"/>
  <c r="E120" i="2"/>
  <c r="I117" i="2"/>
  <c r="G117" i="2"/>
  <c r="I116" i="2"/>
  <c r="G116" i="2"/>
  <c r="H115" i="2"/>
  <c r="G115" i="2"/>
  <c r="F115" i="2"/>
  <c r="E115" i="2"/>
  <c r="G114" i="2"/>
  <c r="I114" i="2" s="1"/>
  <c r="I113" i="2"/>
  <c r="G113" i="2"/>
  <c r="H112" i="2"/>
  <c r="F112" i="2"/>
  <c r="E112" i="2"/>
  <c r="G112" i="2" s="1"/>
  <c r="I112" i="2" s="1"/>
  <c r="G111" i="2"/>
  <c r="I111" i="2" s="1"/>
  <c r="I110" i="2"/>
  <c r="G110" i="2"/>
  <c r="G109" i="2"/>
  <c r="I109" i="2" s="1"/>
  <c r="I108" i="2"/>
  <c r="G108" i="2"/>
  <c r="I107" i="2"/>
  <c r="G107" i="2"/>
  <c r="G106" i="2"/>
  <c r="I106" i="2" s="1"/>
  <c r="G105" i="2"/>
  <c r="I105" i="2" s="1"/>
  <c r="I104" i="2"/>
  <c r="G104" i="2"/>
  <c r="G103" i="2"/>
  <c r="I103" i="2" s="1"/>
  <c r="I102" i="2"/>
  <c r="G102" i="2"/>
  <c r="I101" i="2"/>
  <c r="G101" i="2"/>
  <c r="G100" i="2"/>
  <c r="I100" i="2" s="1"/>
  <c r="G99" i="2"/>
  <c r="I99" i="2" s="1"/>
  <c r="I98" i="2"/>
  <c r="G98" i="2"/>
  <c r="G97" i="2"/>
  <c r="I97" i="2" s="1"/>
  <c r="I96" i="2"/>
  <c r="G96" i="2"/>
  <c r="I95" i="2"/>
  <c r="G95" i="2"/>
  <c r="G94" i="2"/>
  <c r="I94" i="2" s="1"/>
  <c r="G93" i="2"/>
  <c r="I93" i="2" s="1"/>
  <c r="I92" i="2"/>
  <c r="G92" i="2"/>
  <c r="G91" i="2"/>
  <c r="I91" i="2" s="1"/>
  <c r="I90" i="2"/>
  <c r="G90" i="2"/>
  <c r="I89" i="2"/>
  <c r="G89" i="2"/>
  <c r="G88" i="2"/>
  <c r="I88" i="2" s="1"/>
  <c r="H87" i="2"/>
  <c r="I87" i="2" s="1"/>
  <c r="G87" i="2"/>
  <c r="F87" i="2"/>
  <c r="E87" i="2"/>
  <c r="I86" i="2"/>
  <c r="G86" i="2"/>
  <c r="G85" i="2"/>
  <c r="I85" i="2" s="1"/>
  <c r="G84" i="2"/>
  <c r="I84" i="2" s="1"/>
  <c r="I83" i="2"/>
  <c r="G83" i="2"/>
  <c r="I82" i="2"/>
  <c r="G82" i="2"/>
  <c r="G81" i="2"/>
  <c r="I81" i="2" s="1"/>
  <c r="I80" i="2"/>
  <c r="G80" i="2"/>
  <c r="G79" i="2"/>
  <c r="I79" i="2" s="1"/>
  <c r="G78" i="2"/>
  <c r="I78" i="2" s="1"/>
  <c r="G77" i="2"/>
  <c r="I77" i="2" s="1"/>
  <c r="G76" i="2"/>
  <c r="I76" i="2" s="1"/>
  <c r="G75" i="2"/>
  <c r="I75" i="2" s="1"/>
  <c r="I74" i="2"/>
  <c r="G74" i="2"/>
  <c r="G73" i="2"/>
  <c r="I73" i="2" s="1"/>
  <c r="G72" i="2"/>
  <c r="I72" i="2" s="1"/>
  <c r="G71" i="2"/>
  <c r="I71" i="2" s="1"/>
  <c r="G70" i="2"/>
  <c r="I70" i="2" s="1"/>
  <c r="H69" i="2"/>
  <c r="G69" i="2"/>
  <c r="I69" i="2" s="1"/>
  <c r="F69" i="2"/>
  <c r="E69" i="2"/>
  <c r="I68" i="2"/>
  <c r="G68" i="2"/>
  <c r="G67" i="2"/>
  <c r="I67" i="2" s="1"/>
  <c r="G66" i="2"/>
  <c r="I66" i="2" s="1"/>
  <c r="I65" i="2"/>
  <c r="G65" i="2"/>
  <c r="G64" i="2"/>
  <c r="I64" i="2" s="1"/>
  <c r="I63" i="2"/>
  <c r="G63" i="2"/>
  <c r="I62" i="2"/>
  <c r="G62" i="2"/>
  <c r="H61" i="2"/>
  <c r="H118" i="2" s="1"/>
  <c r="F61" i="2"/>
  <c r="F118" i="2" s="1"/>
  <c r="E61" i="2"/>
  <c r="I59" i="2"/>
  <c r="G59" i="2"/>
  <c r="G58" i="2"/>
  <c r="I58" i="2" s="1"/>
  <c r="I57" i="2"/>
  <c r="G57" i="2"/>
  <c r="I56" i="2"/>
  <c r="H56" i="2"/>
  <c r="F56" i="2"/>
  <c r="G56" i="2" s="1"/>
  <c r="E56" i="2"/>
  <c r="G55" i="2"/>
  <c r="I55" i="2" s="1"/>
  <c r="G54" i="2"/>
  <c r="I54" i="2" s="1"/>
  <c r="G53" i="2"/>
  <c r="I53" i="2" s="1"/>
  <c r="G52" i="2"/>
  <c r="I52" i="2" s="1"/>
  <c r="G51" i="2"/>
  <c r="I51" i="2" s="1"/>
  <c r="I50" i="2"/>
  <c r="G50" i="2"/>
  <c r="G49" i="2"/>
  <c r="I49" i="2" s="1"/>
  <c r="H48" i="2"/>
  <c r="H47" i="2" s="1"/>
  <c r="F48" i="2"/>
  <c r="E48" i="2"/>
  <c r="E47" i="2" s="1"/>
  <c r="F47" i="2"/>
  <c r="G46" i="2"/>
  <c r="I46" i="2" s="1"/>
  <c r="G45" i="2"/>
  <c r="I45" i="2" s="1"/>
  <c r="I44" i="2"/>
  <c r="G44" i="2"/>
  <c r="H43" i="2"/>
  <c r="F43" i="2"/>
  <c r="F36" i="2" s="1"/>
  <c r="E43" i="2"/>
  <c r="I42" i="2"/>
  <c r="G42" i="2"/>
  <c r="I41" i="2"/>
  <c r="G41" i="2"/>
  <c r="G40" i="2"/>
  <c r="I40" i="2" s="1"/>
  <c r="G39" i="2"/>
  <c r="I39" i="2" s="1"/>
  <c r="I38" i="2"/>
  <c r="G38" i="2"/>
  <c r="I37" i="2"/>
  <c r="H37" i="2"/>
  <c r="G37" i="2"/>
  <c r="F37" i="2"/>
  <c r="E37" i="2"/>
  <c r="E36" i="2"/>
  <c r="I35" i="2"/>
  <c r="G35" i="2"/>
  <c r="G34" i="2"/>
  <c r="I34" i="2" s="1"/>
  <c r="I33" i="2"/>
  <c r="G33" i="2"/>
  <c r="I32" i="2"/>
  <c r="G32" i="2"/>
  <c r="H31" i="2"/>
  <c r="F31" i="2"/>
  <c r="E31" i="2"/>
  <c r="G31" i="2" s="1"/>
  <c r="I31" i="2" s="1"/>
  <c r="G30" i="2"/>
  <c r="I30" i="2" s="1"/>
  <c r="I29" i="2"/>
  <c r="G29" i="2"/>
  <c r="G28" i="2"/>
  <c r="I28" i="2" s="1"/>
  <c r="G27" i="2"/>
  <c r="I27" i="2" s="1"/>
  <c r="I26" i="2"/>
  <c r="G26" i="2"/>
  <c r="I25" i="2"/>
  <c r="G25" i="2"/>
  <c r="G24" i="2"/>
  <c r="I24" i="2" s="1"/>
  <c r="I23" i="2"/>
  <c r="G23" i="2"/>
  <c r="H22" i="2"/>
  <c r="F22" i="2"/>
  <c r="E22" i="2"/>
  <c r="G22" i="2" s="1"/>
  <c r="I22" i="2" s="1"/>
  <c r="I21" i="2"/>
  <c r="G21" i="2"/>
  <c r="I20" i="2"/>
  <c r="G20" i="2"/>
  <c r="I19" i="2"/>
  <c r="G19" i="2"/>
  <c r="I18" i="2"/>
  <c r="G18" i="2"/>
  <c r="I17" i="2"/>
  <c r="G17" i="2"/>
  <c r="G16" i="2"/>
  <c r="I16" i="2" s="1"/>
  <c r="H15" i="2"/>
  <c r="H7" i="2" s="1"/>
  <c r="G15" i="2"/>
  <c r="I15" i="2" s="1"/>
  <c r="F15" i="2"/>
  <c r="E15" i="2"/>
  <c r="I14" i="2"/>
  <c r="G14" i="2"/>
  <c r="G13" i="2"/>
  <c r="I13" i="2" s="1"/>
  <c r="G12" i="2"/>
  <c r="I12" i="2" s="1"/>
  <c r="G11" i="2"/>
  <c r="I11" i="2" s="1"/>
  <c r="I10" i="2"/>
  <c r="G10" i="2"/>
  <c r="G9" i="2"/>
  <c r="I9" i="2" s="1"/>
  <c r="I8" i="2"/>
  <c r="H8" i="2"/>
  <c r="F8" i="2"/>
  <c r="E8" i="2"/>
  <c r="G8" i="2" s="1"/>
  <c r="F7" i="2"/>
  <c r="E7" i="2"/>
  <c r="E60" i="2" s="1"/>
  <c r="H194" i="1"/>
  <c r="J194" i="1" s="1"/>
  <c r="G191" i="1"/>
  <c r="E191" i="1"/>
  <c r="J190" i="1"/>
  <c r="H190" i="1"/>
  <c r="I189" i="1"/>
  <c r="G189" i="1"/>
  <c r="F189" i="1"/>
  <c r="E189" i="1"/>
  <c r="H189" i="1" s="1"/>
  <c r="J189" i="1" s="1"/>
  <c r="H188" i="1"/>
  <c r="J188" i="1" s="1"/>
  <c r="H187" i="1"/>
  <c r="J187" i="1" s="1"/>
  <c r="J186" i="1"/>
  <c r="H186" i="1"/>
  <c r="H185" i="1"/>
  <c r="J185" i="1" s="1"/>
  <c r="H184" i="1"/>
  <c r="J184" i="1" s="1"/>
  <c r="J183" i="1"/>
  <c r="H183" i="1"/>
  <c r="J182" i="1"/>
  <c r="H182" i="1"/>
  <c r="H181" i="1"/>
  <c r="J181" i="1" s="1"/>
  <c r="J180" i="1"/>
  <c r="H180" i="1"/>
  <c r="H179" i="1"/>
  <c r="J179" i="1" s="1"/>
  <c r="H178" i="1"/>
  <c r="J178" i="1" s="1"/>
  <c r="H177" i="1"/>
  <c r="J177" i="1" s="1"/>
  <c r="I176" i="1"/>
  <c r="I191" i="1" s="1"/>
  <c r="G176" i="1"/>
  <c r="F176" i="1"/>
  <c r="E176" i="1"/>
  <c r="H175" i="1"/>
  <c r="J175" i="1" s="1"/>
  <c r="H174" i="1"/>
  <c r="J174" i="1" s="1"/>
  <c r="H173" i="1"/>
  <c r="J173" i="1" s="1"/>
  <c r="H172" i="1"/>
  <c r="J172" i="1" s="1"/>
  <c r="H171" i="1"/>
  <c r="J171" i="1" s="1"/>
  <c r="J169" i="1"/>
  <c r="H169" i="1"/>
  <c r="I168" i="1"/>
  <c r="G168" i="1"/>
  <c r="F168" i="1"/>
  <c r="E168" i="1"/>
  <c r="H167" i="1"/>
  <c r="J167" i="1" s="1"/>
  <c r="H166" i="1"/>
  <c r="J166" i="1" s="1"/>
  <c r="H165" i="1"/>
  <c r="J165" i="1" s="1"/>
  <c r="H164" i="1"/>
  <c r="J164" i="1" s="1"/>
  <c r="H163" i="1"/>
  <c r="J163" i="1" s="1"/>
  <c r="J162" i="1"/>
  <c r="H162" i="1"/>
  <c r="H161" i="1"/>
  <c r="J161" i="1" s="1"/>
  <c r="H160" i="1"/>
  <c r="J160" i="1" s="1"/>
  <c r="H159" i="1"/>
  <c r="J159" i="1" s="1"/>
  <c r="H158" i="1"/>
  <c r="J158" i="1" s="1"/>
  <c r="H157" i="1"/>
  <c r="J157" i="1" s="1"/>
  <c r="J156" i="1"/>
  <c r="H156" i="1"/>
  <c r="I155" i="1"/>
  <c r="I170" i="1" s="1"/>
  <c r="G155" i="1"/>
  <c r="G170" i="1" s="1"/>
  <c r="F155" i="1"/>
  <c r="F170" i="1" s="1"/>
  <c r="E155" i="1"/>
  <c r="H154" i="1"/>
  <c r="J154" i="1" s="1"/>
  <c r="H153" i="1"/>
  <c r="J153" i="1" s="1"/>
  <c r="J152" i="1"/>
  <c r="H152" i="1"/>
  <c r="H151" i="1"/>
  <c r="J151" i="1" s="1"/>
  <c r="H150" i="1"/>
  <c r="J150" i="1" s="1"/>
  <c r="J149" i="1"/>
  <c r="H149" i="1"/>
  <c r="F147" i="1"/>
  <c r="E147" i="1"/>
  <c r="H147" i="1" s="1"/>
  <c r="H146" i="1"/>
  <c r="J146" i="1" s="1"/>
  <c r="I145" i="1"/>
  <c r="H145" i="1"/>
  <c r="G145" i="1"/>
  <c r="F145" i="1"/>
  <c r="E145" i="1"/>
  <c r="H144" i="1"/>
  <c r="J144" i="1" s="1"/>
  <c r="J143" i="1"/>
  <c r="H143" i="1"/>
  <c r="H142" i="1"/>
  <c r="J142" i="1" s="1"/>
  <c r="H141" i="1"/>
  <c r="J141" i="1" s="1"/>
  <c r="J140" i="1"/>
  <c r="H140" i="1"/>
  <c r="H139" i="1"/>
  <c r="J139" i="1" s="1"/>
  <c r="H138" i="1"/>
  <c r="J138" i="1" s="1"/>
  <c r="I137" i="1"/>
  <c r="G137" i="1"/>
  <c r="G147" i="1" s="1"/>
  <c r="F137" i="1"/>
  <c r="E137" i="1"/>
  <c r="H137" i="1" s="1"/>
  <c r="J137" i="1" s="1"/>
  <c r="J136" i="1"/>
  <c r="H136" i="1"/>
  <c r="H135" i="1"/>
  <c r="J135" i="1" s="1"/>
  <c r="I134" i="1"/>
  <c r="G134" i="1"/>
  <c r="G148" i="1" s="1"/>
  <c r="F134" i="1"/>
  <c r="F148" i="1" s="1"/>
  <c r="E134" i="1"/>
  <c r="E148" i="1" s="1"/>
  <c r="H133" i="1"/>
  <c r="J133" i="1" s="1"/>
  <c r="I132" i="1"/>
  <c r="G132" i="1"/>
  <c r="F132" i="1"/>
  <c r="E132" i="1"/>
  <c r="H132" i="1" s="1"/>
  <c r="J132" i="1" s="1"/>
  <c r="H131" i="1"/>
  <c r="J131" i="1" s="1"/>
  <c r="H130" i="1"/>
  <c r="J130" i="1" s="1"/>
  <c r="H129" i="1"/>
  <c r="J129" i="1" s="1"/>
  <c r="J128" i="1"/>
  <c r="I128" i="1"/>
  <c r="G128" i="1"/>
  <c r="F128" i="1"/>
  <c r="E128" i="1"/>
  <c r="H128" i="1" s="1"/>
  <c r="H127" i="1"/>
  <c r="J127" i="1" s="1"/>
  <c r="H126" i="1"/>
  <c r="J126" i="1" s="1"/>
  <c r="H125" i="1"/>
  <c r="J125" i="1" s="1"/>
  <c r="J124" i="1"/>
  <c r="H124" i="1"/>
  <c r="I123" i="1"/>
  <c r="G123" i="1"/>
  <c r="F123" i="1"/>
  <c r="E123" i="1"/>
  <c r="H122" i="1"/>
  <c r="J122" i="1" s="1"/>
  <c r="H121" i="1"/>
  <c r="J121" i="1" s="1"/>
  <c r="J120" i="1"/>
  <c r="I120" i="1"/>
  <c r="G120" i="1"/>
  <c r="F120" i="1"/>
  <c r="E120" i="1"/>
  <c r="H120" i="1" s="1"/>
  <c r="H117" i="1"/>
  <c r="J117" i="1" s="1"/>
  <c r="J116" i="1"/>
  <c r="H116" i="1"/>
  <c r="I115" i="1"/>
  <c r="H115" i="1"/>
  <c r="G115" i="1"/>
  <c r="F115" i="1"/>
  <c r="E115" i="1"/>
  <c r="H114" i="1"/>
  <c r="J114" i="1" s="1"/>
  <c r="H113" i="1"/>
  <c r="J113" i="1" s="1"/>
  <c r="I112" i="1"/>
  <c r="G112" i="1"/>
  <c r="F112" i="1"/>
  <c r="E112" i="1"/>
  <c r="H111" i="1"/>
  <c r="J111" i="1" s="1"/>
  <c r="H110" i="1"/>
  <c r="J110" i="1" s="1"/>
  <c r="H109" i="1"/>
  <c r="J109" i="1" s="1"/>
  <c r="H108" i="1"/>
  <c r="J108" i="1" s="1"/>
  <c r="H107" i="1"/>
  <c r="J107" i="1" s="1"/>
  <c r="J106" i="1"/>
  <c r="H106" i="1"/>
  <c r="H105" i="1"/>
  <c r="J105" i="1" s="1"/>
  <c r="H104" i="1"/>
  <c r="J104" i="1" s="1"/>
  <c r="J103" i="1"/>
  <c r="H103" i="1"/>
  <c r="J102" i="1"/>
  <c r="H102" i="1"/>
  <c r="H101" i="1"/>
  <c r="J101" i="1" s="1"/>
  <c r="J100" i="1"/>
  <c r="H100" i="1"/>
  <c r="H99" i="1"/>
  <c r="J99" i="1" s="1"/>
  <c r="H98" i="1"/>
  <c r="J98" i="1" s="1"/>
  <c r="H97" i="1"/>
  <c r="J97" i="1" s="1"/>
  <c r="H96" i="1"/>
  <c r="J96" i="1" s="1"/>
  <c r="H95" i="1"/>
  <c r="J95" i="1" s="1"/>
  <c r="J94" i="1"/>
  <c r="H94" i="1"/>
  <c r="H93" i="1"/>
  <c r="J93" i="1" s="1"/>
  <c r="H92" i="1"/>
  <c r="J92" i="1" s="1"/>
  <c r="H91" i="1"/>
  <c r="J91" i="1" s="1"/>
  <c r="H90" i="1"/>
  <c r="J90" i="1" s="1"/>
  <c r="H89" i="1"/>
  <c r="J89" i="1" s="1"/>
  <c r="J88" i="1"/>
  <c r="H88" i="1"/>
  <c r="I87" i="1"/>
  <c r="G87" i="1"/>
  <c r="F87" i="1"/>
  <c r="E87" i="1"/>
  <c r="H87" i="1" s="1"/>
  <c r="J87" i="1" s="1"/>
  <c r="H86" i="1"/>
  <c r="J86" i="1" s="1"/>
  <c r="H85" i="1"/>
  <c r="J85" i="1" s="1"/>
  <c r="J84" i="1"/>
  <c r="H84" i="1"/>
  <c r="H83" i="1"/>
  <c r="J83" i="1" s="1"/>
  <c r="H82" i="1"/>
  <c r="J82" i="1" s="1"/>
  <c r="J81" i="1"/>
  <c r="H81" i="1"/>
  <c r="J80" i="1"/>
  <c r="H80" i="1"/>
  <c r="H79" i="1"/>
  <c r="J79" i="1" s="1"/>
  <c r="J78" i="1"/>
  <c r="H78" i="1"/>
  <c r="H77" i="1"/>
  <c r="J77" i="1" s="1"/>
  <c r="H76" i="1"/>
  <c r="J76" i="1" s="1"/>
  <c r="H75" i="1"/>
  <c r="J75" i="1" s="1"/>
  <c r="H74" i="1"/>
  <c r="J74" i="1" s="1"/>
  <c r="H73" i="1"/>
  <c r="J73" i="1" s="1"/>
  <c r="J72" i="1"/>
  <c r="H72" i="1"/>
  <c r="H71" i="1"/>
  <c r="J71" i="1" s="1"/>
  <c r="H70" i="1"/>
  <c r="J70" i="1" s="1"/>
  <c r="I69" i="1"/>
  <c r="G69" i="1"/>
  <c r="H69" i="1" s="1"/>
  <c r="J69" i="1" s="1"/>
  <c r="F69" i="1"/>
  <c r="E69" i="1"/>
  <c r="J68" i="1"/>
  <c r="H68" i="1"/>
  <c r="H67" i="1"/>
  <c r="J67" i="1" s="1"/>
  <c r="H66" i="1"/>
  <c r="J66" i="1" s="1"/>
  <c r="J65" i="1"/>
  <c r="H65" i="1"/>
  <c r="H64" i="1"/>
  <c r="J64" i="1" s="1"/>
  <c r="H63" i="1"/>
  <c r="J63" i="1" s="1"/>
  <c r="J62" i="1"/>
  <c r="H62" i="1"/>
  <c r="I61" i="1"/>
  <c r="G61" i="1"/>
  <c r="F61" i="1"/>
  <c r="F118" i="1" s="1"/>
  <c r="E61" i="1"/>
  <c r="H59" i="1"/>
  <c r="J59" i="1" s="1"/>
  <c r="H58" i="1"/>
  <c r="J58" i="1" s="1"/>
  <c r="H57" i="1"/>
  <c r="J57" i="1" s="1"/>
  <c r="I56" i="1"/>
  <c r="G56" i="1"/>
  <c r="F56" i="1"/>
  <c r="E56" i="1"/>
  <c r="H55" i="1"/>
  <c r="J55" i="1" s="1"/>
  <c r="H54" i="1"/>
  <c r="J54" i="1" s="1"/>
  <c r="H53" i="1"/>
  <c r="J53" i="1" s="1"/>
  <c r="H52" i="1"/>
  <c r="J52" i="1" s="1"/>
  <c r="H51" i="1"/>
  <c r="J51" i="1" s="1"/>
  <c r="J50" i="1"/>
  <c r="H50" i="1"/>
  <c r="H49" i="1"/>
  <c r="J49" i="1" s="1"/>
  <c r="I48" i="1"/>
  <c r="G48" i="1"/>
  <c r="G47" i="1" s="1"/>
  <c r="F48" i="1"/>
  <c r="F47" i="1" s="1"/>
  <c r="E48" i="1"/>
  <c r="E47" i="1" s="1"/>
  <c r="I47" i="1"/>
  <c r="H47" i="1"/>
  <c r="J47" i="1" s="1"/>
  <c r="H46" i="1"/>
  <c r="J46" i="1" s="1"/>
  <c r="J45" i="1"/>
  <c r="H45" i="1"/>
  <c r="J44" i="1"/>
  <c r="H44" i="1"/>
  <c r="I43" i="1"/>
  <c r="I36" i="1" s="1"/>
  <c r="H43" i="1"/>
  <c r="G43" i="1"/>
  <c r="F43" i="1"/>
  <c r="E43" i="1"/>
  <c r="H42" i="1"/>
  <c r="J42" i="1" s="1"/>
  <c r="H41" i="1"/>
  <c r="J41" i="1" s="1"/>
  <c r="J40" i="1"/>
  <c r="H40" i="1"/>
  <c r="H39" i="1"/>
  <c r="J39" i="1" s="1"/>
  <c r="J38" i="1"/>
  <c r="H38" i="1"/>
  <c r="I37" i="1"/>
  <c r="G37" i="1"/>
  <c r="F37" i="1"/>
  <c r="E37" i="1"/>
  <c r="G36" i="1"/>
  <c r="F36" i="1"/>
  <c r="H35" i="1"/>
  <c r="J35" i="1" s="1"/>
  <c r="H34" i="1"/>
  <c r="J34" i="1" s="1"/>
  <c r="J33" i="1"/>
  <c r="H33" i="1"/>
  <c r="H32" i="1"/>
  <c r="J32" i="1" s="1"/>
  <c r="I31" i="1"/>
  <c r="H31" i="1"/>
  <c r="G31" i="1"/>
  <c r="F31" i="1"/>
  <c r="E31" i="1"/>
  <c r="H30" i="1"/>
  <c r="J30" i="1" s="1"/>
  <c r="H29" i="1"/>
  <c r="J29" i="1" s="1"/>
  <c r="J28" i="1"/>
  <c r="H28" i="1"/>
  <c r="H27" i="1"/>
  <c r="J27" i="1" s="1"/>
  <c r="J26" i="1"/>
  <c r="H26" i="1"/>
  <c r="H25" i="1"/>
  <c r="J25" i="1" s="1"/>
  <c r="H24" i="1"/>
  <c r="J24" i="1" s="1"/>
  <c r="H23" i="1"/>
  <c r="J23" i="1" s="1"/>
  <c r="I22" i="1"/>
  <c r="G22" i="1"/>
  <c r="F22" i="1"/>
  <c r="E22" i="1"/>
  <c r="H21" i="1"/>
  <c r="J21" i="1" s="1"/>
  <c r="H20" i="1"/>
  <c r="J20" i="1" s="1"/>
  <c r="H19" i="1"/>
  <c r="J19" i="1" s="1"/>
  <c r="H18" i="1"/>
  <c r="J18" i="1" s="1"/>
  <c r="H17" i="1"/>
  <c r="J17" i="1" s="1"/>
  <c r="J16" i="1"/>
  <c r="H16" i="1"/>
  <c r="I15" i="1"/>
  <c r="G15" i="1"/>
  <c r="F15" i="1"/>
  <c r="E15" i="1"/>
  <c r="J14" i="1"/>
  <c r="H14" i="1"/>
  <c r="H13" i="1"/>
  <c r="J13" i="1" s="1"/>
  <c r="J12" i="1"/>
  <c r="H12" i="1"/>
  <c r="H11" i="1"/>
  <c r="J11" i="1" s="1"/>
  <c r="H10" i="1"/>
  <c r="J10" i="1" s="1"/>
  <c r="H9" i="1"/>
  <c r="J9" i="1" s="1"/>
  <c r="J8" i="1"/>
  <c r="I8" i="1"/>
  <c r="I7" i="1" s="1"/>
  <c r="I60" i="1" s="1"/>
  <c r="G8" i="1"/>
  <c r="F8" i="1"/>
  <c r="H8" i="1" s="1"/>
  <c r="E8" i="1"/>
  <c r="E7" i="1"/>
  <c r="G36" i="2" l="1"/>
  <c r="H56" i="1"/>
  <c r="J56" i="1" s="1"/>
  <c r="E118" i="1"/>
  <c r="H61" i="1"/>
  <c r="J61" i="1" s="1"/>
  <c r="H148" i="1"/>
  <c r="I147" i="1"/>
  <c r="I148" i="1" s="1"/>
  <c r="G192" i="1"/>
  <c r="F191" i="1"/>
  <c r="F192" i="1" s="1"/>
  <c r="H176" i="1"/>
  <c r="J176" i="1" s="1"/>
  <c r="H36" i="2"/>
  <c r="H60" i="2" s="1"/>
  <c r="H119" i="2" s="1"/>
  <c r="H193" i="2" s="1"/>
  <c r="H195" i="2" s="1"/>
  <c r="I115" i="2"/>
  <c r="F147" i="2"/>
  <c r="G137" i="2"/>
  <c r="I137" i="2" s="1"/>
  <c r="H22" i="1"/>
  <c r="J22" i="1" s="1"/>
  <c r="J115" i="1"/>
  <c r="I192" i="1"/>
  <c r="G118" i="1"/>
  <c r="F192" i="2"/>
  <c r="I118" i="1"/>
  <c r="I119" i="1" s="1"/>
  <c r="I193" i="1" s="1"/>
  <c r="I195" i="1" s="1"/>
  <c r="H112" i="1"/>
  <c r="J112" i="1" s="1"/>
  <c r="H134" i="1"/>
  <c r="J134" i="1" s="1"/>
  <c r="J145" i="1"/>
  <c r="G145" i="2"/>
  <c r="I145" i="2" s="1"/>
  <c r="E147" i="2"/>
  <c r="G147" i="2" s="1"/>
  <c r="I147" i="2" s="1"/>
  <c r="E60" i="1"/>
  <c r="F60" i="2"/>
  <c r="F119" i="2" s="1"/>
  <c r="F148" i="2"/>
  <c r="E118" i="2"/>
  <c r="G118" i="2" s="1"/>
  <c r="I118" i="2" s="1"/>
  <c r="F7" i="1"/>
  <c r="F60" i="1" s="1"/>
  <c r="F119" i="1" s="1"/>
  <c r="J31" i="1"/>
  <c r="E36" i="1"/>
  <c r="H36" i="1" s="1"/>
  <c r="J36" i="1" s="1"/>
  <c r="H37" i="1"/>
  <c r="J37" i="1" s="1"/>
  <c r="G7" i="2"/>
  <c r="I7" i="2" s="1"/>
  <c r="H123" i="1"/>
  <c r="J123" i="1" s="1"/>
  <c r="H168" i="1"/>
  <c r="J168" i="1" s="1"/>
  <c r="G47" i="2"/>
  <c r="I47" i="2" s="1"/>
  <c r="E192" i="2"/>
  <c r="G170" i="2"/>
  <c r="I170" i="2" s="1"/>
  <c r="I192" i="2" s="1"/>
  <c r="E170" i="1"/>
  <c r="H155" i="1"/>
  <c r="J155" i="1" s="1"/>
  <c r="G7" i="1"/>
  <c r="G60" i="1" s="1"/>
  <c r="G119" i="1" s="1"/>
  <c r="G193" i="1" s="1"/>
  <c r="G195" i="1" s="1"/>
  <c r="H15" i="1"/>
  <c r="J15" i="1" s="1"/>
  <c r="J43" i="1"/>
  <c r="H48" i="1"/>
  <c r="J48" i="1" s="1"/>
  <c r="G43" i="2"/>
  <c r="I43" i="2" s="1"/>
  <c r="G48" i="2"/>
  <c r="I48" i="2" s="1"/>
  <c r="G61" i="2"/>
  <c r="I61" i="2" s="1"/>
  <c r="H192" i="2"/>
  <c r="E134" i="2"/>
  <c r="H7" i="1" l="1"/>
  <c r="J7" i="1" s="1"/>
  <c r="E148" i="2"/>
  <c r="G148" i="2" s="1"/>
  <c r="G134" i="2"/>
  <c r="I134" i="2" s="1"/>
  <c r="I148" i="2" s="1"/>
  <c r="H60" i="1"/>
  <c r="J60" i="1" s="1"/>
  <c r="E119" i="1"/>
  <c r="H191" i="1"/>
  <c r="J191" i="1" s="1"/>
  <c r="F193" i="1"/>
  <c r="F195" i="1" s="1"/>
  <c r="E192" i="1"/>
  <c r="H192" i="1" s="1"/>
  <c r="H170" i="1"/>
  <c r="J170" i="1" s="1"/>
  <c r="J192" i="1" s="1"/>
  <c r="H118" i="1"/>
  <c r="J118" i="1" s="1"/>
  <c r="G60" i="2"/>
  <c r="I60" i="2" s="1"/>
  <c r="I119" i="2" s="1"/>
  <c r="I193" i="2" s="1"/>
  <c r="I195" i="2" s="1"/>
  <c r="E119" i="2"/>
  <c r="F193" i="2"/>
  <c r="F195" i="2" s="1"/>
  <c r="J147" i="1"/>
  <c r="I36" i="2"/>
  <c r="G192" i="2"/>
  <c r="J148" i="1"/>
  <c r="J119" i="1" l="1"/>
  <c r="J193" i="1" s="1"/>
  <c r="J195" i="1" s="1"/>
  <c r="G119" i="2"/>
  <c r="E193" i="2"/>
  <c r="E193" i="1"/>
  <c r="H119" i="1"/>
  <c r="E195" i="1" l="1"/>
  <c r="H195" i="1" s="1"/>
  <c r="H193" i="1"/>
  <c r="E195" i="2"/>
  <c r="G195" i="2" s="1"/>
  <c r="G193" i="2"/>
</calcChain>
</file>

<file path=xl/sharedStrings.xml><?xml version="1.0" encoding="utf-8"?>
<sst xmlns="http://schemas.openxmlformats.org/spreadsheetml/2006/main" count="419" uniqueCount="187">
  <si>
    <t>別紙３（⑩）</t>
    <rPh sb="0" eb="2">
      <t>ベッシ</t>
    </rPh>
    <phoneticPr fontId="3"/>
  </si>
  <si>
    <t>すみれ拠点  資金収支明細書</t>
    <phoneticPr fontId="3"/>
  </si>
  <si>
    <t>（自）令和4年4月1日  （至）令和5年3月31日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</si>
  <si>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</si>
  <si>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</si>
  <si>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</si>
  <si>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</si>
  <si>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</si>
  <si>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</si>
  <si>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</si>
  <si>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</si>
  <si>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</si>
  <si>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</si>
  <si>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</si>
  <si>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</si>
  <si>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</si>
  <si>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</si>
  <si>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</si>
  <si>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</si>
  <si>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</si>
  <si>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</si>
  <si>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</si>
  <si>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</si>
  <si>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</si>
  <si>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</si>
  <si>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</si>
  <si>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</si>
  <si>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</si>
  <si>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</si>
  <si>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</si>
  <si>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</si>
  <si>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</si>
  <si>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</si>
  <si>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</si>
  <si>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</si>
  <si>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</si>
  <si>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</si>
  <si>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</si>
  <si>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</si>
  <si>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</si>
  <si>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</si>
  <si>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</si>
  <si>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</si>
  <si>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</si>
  <si>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</si>
  <si>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</si>
  <si>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</si>
  <si>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</si>
  <si>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</si>
  <si>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</si>
  <si>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</si>
  <si>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</si>
  <si>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</si>
  <si>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</si>
  <si>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</si>
  <si>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</si>
  <si>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</si>
  <si>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</si>
  <si>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</si>
  <si>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</si>
  <si>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</si>
  <si>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</si>
  <si>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</si>
  <si>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</si>
  <si>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</si>
  <si>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</si>
  <si>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</si>
  <si>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</si>
  <si>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</si>
  <si>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</si>
  <si>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</si>
  <si>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</si>
  <si>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</si>
  <si>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</si>
  <si>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</si>
  <si>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</si>
  <si>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</si>
  <si>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</si>
  <si>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</si>
  <si>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</si>
  <si>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</si>
  <si>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</si>
  <si>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</si>
  <si>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</si>
  <si>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</si>
  <si>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</si>
  <si>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</si>
  <si>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</si>
  <si>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</si>
  <si>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</si>
  <si>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</si>
  <si>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</si>
  <si>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</si>
  <si>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</si>
  <si>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</si>
  <si>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</si>
  <si>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</si>
  <si>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</si>
  <si>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</si>
  <si>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</si>
  <si>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</si>
  <si>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流動資産評価損等による資金減少額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</si>
  <si>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</si>
  <si>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</si>
  <si>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</si>
  <si>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</si>
  <si>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</si>
  <si>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</si>
  <si>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</si>
  <si>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</si>
  <si>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</si>
  <si>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</si>
  <si>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</si>
  <si>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</si>
  <si>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</si>
  <si>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</si>
  <si>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</si>
  <si>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</si>
  <si>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</si>
  <si>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</si>
  <si>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</si>
  <si>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</si>
  <si>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</si>
  <si>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</si>
  <si>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</si>
  <si>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</si>
  <si>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</si>
  <si>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</si>
  <si>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</si>
  <si>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</si>
  <si>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</si>
  <si>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</si>
  <si>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</si>
  <si>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</si>
  <si>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</si>
  <si>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</si>
  <si>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</si>
  <si>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</si>
  <si>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</si>
  <si>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</si>
  <si>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</si>
  <si>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</si>
  <si>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</si>
  <si>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</si>
  <si>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</si>
  <si>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</si>
  <si>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</si>
  <si>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</si>
  <si>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</si>
  <si>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</si>
  <si>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</si>
  <si>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</si>
  <si>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</si>
  <si>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</si>
  <si>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</si>
  <si>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サービス区分間繰入金収入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</si>
  <si>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</si>
  <si>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</si>
  <si>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</si>
  <si>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</si>
  <si>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</si>
  <si>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</si>
  <si>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</si>
  <si>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</si>
  <si>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</si>
  <si>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</si>
  <si>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</si>
  <si>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</si>
  <si>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</si>
  <si>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</si>
  <si>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</si>
  <si>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</si>
  <si>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</si>
  <si>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</si>
  <si>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</si>
  <si>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</si>
  <si>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サービス区分間繰入金支出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</si>
  <si>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</si>
  <si>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</si>
  <si>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</si>
  <si>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</si>
  <si>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</si>
  <si>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</si>
  <si>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</si>
  <si>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つぼみ拠点  資金収支明細書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</si>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</sst>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 applyAlignment="1">
      <alignment vertical="center" shrinkToFit="1"/>
    </xf>
    <xf numFmtId="176" fontId="9" fillId="0" borderId="11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9" xfId="2" applyFont="1" applyBorder="1" applyAlignment="1">
      <alignment vertical="center" shrinkToFit="1"/>
    </xf>
    <xf numFmtId="176" fontId="9" fillId="0" borderId="9" xfId="2" applyNumberFormat="1" applyFont="1" applyBorder="1" applyAlignment="1" applyProtection="1">
      <alignment vertical="center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11" xfId="2" applyFont="1" applyBorder="1" applyAlignment="1">
      <alignment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top" shrinkToFit="1"/>
    </xf>
    <xf numFmtId="0" fontId="7" fillId="0" borderId="9" xfId="2" applyFont="1" applyBorder="1" applyAlignment="1">
      <alignment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7B50D143-2F98-47E9-985E-49E6150D2A6B}"/>
    <cellStyle name="標準 3" xfId="1" xr:uid="{99EB5598-770A-48E6-A608-08EF888007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553B-6D3D-4077-AE31-F846668574E9}">
  <sheetPr>
    <pageSetUpPr fitToPage="1"/>
  </sheetPr>
  <dimension ref="B1:J19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0" width="20.75" customWidth="1"/>
  </cols>
  <sheetData>
    <row r="1" spans="2:10" ht="21" x14ac:dyDescent="0.4">
      <c r="B1" s="1"/>
      <c r="C1" s="1"/>
      <c r="D1" s="1"/>
      <c r="E1" s="1"/>
      <c r="F1" s="1"/>
      <c r="G1" s="1"/>
      <c r="I1" s="2"/>
      <c r="J1" s="3" t="s">
        <v>0</v>
      </c>
    </row>
    <row r="2" spans="2:10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</row>
    <row r="3" spans="2:10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7"/>
      <c r="I4" s="7"/>
      <c r="J4" s="6" t="s">
        <v>3</v>
      </c>
    </row>
    <row r="5" spans="2:10" x14ac:dyDescent="0.4">
      <c r="B5" s="8" t="s">
        <v>4</v>
      </c>
      <c r="C5" s="9"/>
      <c r="D5" s="10"/>
      <c r="E5" s="11" t="s">
        <v>5</v>
      </c>
      <c r="F5" s="12"/>
      <c r="G5" s="12"/>
      <c r="H5" s="13" t="s">
        <v>6</v>
      </c>
      <c r="I5" s="13" t="s">
        <v>7</v>
      </c>
      <c r="J5" s="13" t="s">
        <v>8</v>
      </c>
    </row>
    <row r="6" spans="2:10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9"/>
      <c r="I6" s="19"/>
      <c r="J6" s="19"/>
    </row>
    <row r="7" spans="2:10" x14ac:dyDescent="0.4">
      <c r="B7" s="20" t="s">
        <v>12</v>
      </c>
      <c r="C7" s="20" t="s">
        <v>13</v>
      </c>
      <c r="D7" s="21" t="s">
        <v>14</v>
      </c>
      <c r="E7" s="22">
        <f>+E8+E15+E22+E31+E35</f>
        <v>0</v>
      </c>
      <c r="F7" s="22">
        <f>+F8+F15+F22+F31+F35</f>
        <v>158051586</v>
      </c>
      <c r="G7" s="22">
        <f>+G8+G15+G22+G31+G35</f>
        <v>21877113</v>
      </c>
      <c r="H7" s="22">
        <f>+E7+F7+G7</f>
        <v>179928699</v>
      </c>
      <c r="I7" s="22">
        <f>+I8+I15+I22+I31+I35</f>
        <v>0</v>
      </c>
      <c r="J7" s="22">
        <f>H7-ABS(I7)</f>
        <v>179928699</v>
      </c>
    </row>
    <row r="8" spans="2:10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>+G9+G10+G11+G12+G13+G14</f>
        <v>16975821</v>
      </c>
      <c r="H8" s="25">
        <f t="shared" ref="H8:H71" si="0">+E8+F8+G8</f>
        <v>16975821</v>
      </c>
      <c r="I8" s="25">
        <f>+I9+I10+I11+I12+I13+I14</f>
        <v>0</v>
      </c>
      <c r="J8" s="25">
        <f t="shared" ref="J8:J71" si="1">H8-ABS(I8)</f>
        <v>16975821</v>
      </c>
    </row>
    <row r="9" spans="2:10" x14ac:dyDescent="0.4">
      <c r="B9" s="23"/>
      <c r="C9" s="23"/>
      <c r="D9" s="24" t="s">
        <v>16</v>
      </c>
      <c r="E9" s="25"/>
      <c r="F9" s="25"/>
      <c r="G9" s="25">
        <v>14942056</v>
      </c>
      <c r="H9" s="25">
        <f t="shared" si="0"/>
        <v>14942056</v>
      </c>
      <c r="I9" s="25"/>
      <c r="J9" s="25">
        <f t="shared" si="1"/>
        <v>14942056</v>
      </c>
    </row>
    <row r="10" spans="2:10" x14ac:dyDescent="0.4">
      <c r="B10" s="23"/>
      <c r="C10" s="23"/>
      <c r="D10" s="24" t="s">
        <v>17</v>
      </c>
      <c r="E10" s="25"/>
      <c r="F10" s="25"/>
      <c r="G10" s="25"/>
      <c r="H10" s="25">
        <f t="shared" si="0"/>
        <v>0</v>
      </c>
      <c r="I10" s="25"/>
      <c r="J10" s="25">
        <f t="shared" si="1"/>
        <v>0</v>
      </c>
    </row>
    <row r="11" spans="2:10" x14ac:dyDescent="0.4">
      <c r="B11" s="23"/>
      <c r="C11" s="23"/>
      <c r="D11" s="24" t="s">
        <v>18</v>
      </c>
      <c r="E11" s="25"/>
      <c r="F11" s="25"/>
      <c r="G11" s="25"/>
      <c r="H11" s="25">
        <f t="shared" si="0"/>
        <v>0</v>
      </c>
      <c r="I11" s="25"/>
      <c r="J11" s="25">
        <f t="shared" si="1"/>
        <v>0</v>
      </c>
    </row>
    <row r="12" spans="2:10" x14ac:dyDescent="0.4">
      <c r="B12" s="23"/>
      <c r="C12" s="23"/>
      <c r="D12" s="24" t="s">
        <v>19</v>
      </c>
      <c r="E12" s="25"/>
      <c r="F12" s="25"/>
      <c r="G12" s="25">
        <v>2033765</v>
      </c>
      <c r="H12" s="25">
        <f t="shared" si="0"/>
        <v>2033765</v>
      </c>
      <c r="I12" s="25"/>
      <c r="J12" s="25">
        <f t="shared" si="1"/>
        <v>2033765</v>
      </c>
    </row>
    <row r="13" spans="2:10" x14ac:dyDescent="0.4">
      <c r="B13" s="23"/>
      <c r="C13" s="23"/>
      <c r="D13" s="24" t="s">
        <v>20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</row>
    <row r="14" spans="2:10" x14ac:dyDescent="0.4">
      <c r="B14" s="23"/>
      <c r="C14" s="23"/>
      <c r="D14" s="24" t="s">
        <v>21</v>
      </c>
      <c r="E14" s="25"/>
      <c r="F14" s="25"/>
      <c r="G14" s="25"/>
      <c r="H14" s="25">
        <f t="shared" si="0"/>
        <v>0</v>
      </c>
      <c r="I14" s="25"/>
      <c r="J14" s="25">
        <f t="shared" si="1"/>
        <v>0</v>
      </c>
    </row>
    <row r="15" spans="2:10" x14ac:dyDescent="0.4">
      <c r="B15" s="23"/>
      <c r="C15" s="23"/>
      <c r="D15" s="24" t="s">
        <v>22</v>
      </c>
      <c r="E15" s="25">
        <f>+E16+E17+E18+E19+E20+E21</f>
        <v>0</v>
      </c>
      <c r="F15" s="25">
        <f>+F16+F17+F18+F19+F20+F21</f>
        <v>129440092</v>
      </c>
      <c r="G15" s="25">
        <f>+G16+G17+G18+G19+G20+G21</f>
        <v>0</v>
      </c>
      <c r="H15" s="25">
        <f t="shared" si="0"/>
        <v>129440092</v>
      </c>
      <c r="I15" s="25">
        <f>+I16+I17+I18+I19+I20+I21</f>
        <v>0</v>
      </c>
      <c r="J15" s="25">
        <f t="shared" si="1"/>
        <v>129440092</v>
      </c>
    </row>
    <row r="16" spans="2:10" x14ac:dyDescent="0.4">
      <c r="B16" s="23"/>
      <c r="C16" s="23"/>
      <c r="D16" s="24" t="s">
        <v>16</v>
      </c>
      <c r="E16" s="25"/>
      <c r="F16" s="25">
        <v>116410360</v>
      </c>
      <c r="G16" s="25"/>
      <c r="H16" s="25">
        <f t="shared" si="0"/>
        <v>116410360</v>
      </c>
      <c r="I16" s="25"/>
      <c r="J16" s="25">
        <f t="shared" si="1"/>
        <v>116410360</v>
      </c>
    </row>
    <row r="17" spans="2:10" x14ac:dyDescent="0.4">
      <c r="B17" s="23"/>
      <c r="C17" s="23"/>
      <c r="D17" s="24" t="s">
        <v>17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</row>
    <row r="18" spans="2:10" x14ac:dyDescent="0.4">
      <c r="B18" s="23"/>
      <c r="C18" s="23"/>
      <c r="D18" s="24" t="s">
        <v>18</v>
      </c>
      <c r="E18" s="25"/>
      <c r="F18" s="25"/>
      <c r="G18" s="25"/>
      <c r="H18" s="25">
        <f t="shared" si="0"/>
        <v>0</v>
      </c>
      <c r="I18" s="25"/>
      <c r="J18" s="25">
        <f t="shared" si="1"/>
        <v>0</v>
      </c>
    </row>
    <row r="19" spans="2:10" x14ac:dyDescent="0.4">
      <c r="B19" s="23"/>
      <c r="C19" s="23"/>
      <c r="D19" s="24" t="s">
        <v>19</v>
      </c>
      <c r="E19" s="25"/>
      <c r="F19" s="25">
        <v>13029732</v>
      </c>
      <c r="G19" s="25"/>
      <c r="H19" s="25">
        <f t="shared" si="0"/>
        <v>13029732</v>
      </c>
      <c r="I19" s="25"/>
      <c r="J19" s="25">
        <f t="shared" si="1"/>
        <v>13029732</v>
      </c>
    </row>
    <row r="20" spans="2:10" x14ac:dyDescent="0.4">
      <c r="B20" s="23"/>
      <c r="C20" s="23"/>
      <c r="D20" s="24" t="s">
        <v>20</v>
      </c>
      <c r="E20" s="25"/>
      <c r="F20" s="25"/>
      <c r="G20" s="25"/>
      <c r="H20" s="25">
        <f t="shared" si="0"/>
        <v>0</v>
      </c>
      <c r="I20" s="25"/>
      <c r="J20" s="25">
        <f t="shared" si="1"/>
        <v>0</v>
      </c>
    </row>
    <row r="21" spans="2:10" x14ac:dyDescent="0.4">
      <c r="B21" s="23"/>
      <c r="C21" s="23"/>
      <c r="D21" s="24" t="s">
        <v>21</v>
      </c>
      <c r="E21" s="25"/>
      <c r="F21" s="25"/>
      <c r="G21" s="25"/>
      <c r="H21" s="25">
        <f t="shared" si="0"/>
        <v>0</v>
      </c>
      <c r="I21" s="25"/>
      <c r="J21" s="25">
        <f t="shared" si="1"/>
        <v>0</v>
      </c>
    </row>
    <row r="22" spans="2:10" x14ac:dyDescent="0.4">
      <c r="B22" s="23"/>
      <c r="C22" s="23"/>
      <c r="D22" s="24" t="s">
        <v>23</v>
      </c>
      <c r="E22" s="25">
        <f>+E23+E24+E25+E26+E27+E28+E29+E30</f>
        <v>0</v>
      </c>
      <c r="F22" s="25">
        <f>+F23+F24+F25+F26+F27+F28+F29+F30</f>
        <v>25480102</v>
      </c>
      <c r="G22" s="25">
        <f>+G23+G24+G25+G26+G27+G28+G29+G30</f>
        <v>4386023</v>
      </c>
      <c r="H22" s="25">
        <f t="shared" si="0"/>
        <v>29866125</v>
      </c>
      <c r="I22" s="25">
        <f>+I23+I24+I25+I26+I27+I28+I29+I30</f>
        <v>0</v>
      </c>
      <c r="J22" s="25">
        <f t="shared" si="1"/>
        <v>29866125</v>
      </c>
    </row>
    <row r="23" spans="2:10" x14ac:dyDescent="0.4">
      <c r="B23" s="23"/>
      <c r="C23" s="23"/>
      <c r="D23" s="24" t="s">
        <v>24</v>
      </c>
      <c r="E23" s="25"/>
      <c r="F23" s="25"/>
      <c r="G23" s="25"/>
      <c r="H23" s="25">
        <f t="shared" si="0"/>
        <v>0</v>
      </c>
      <c r="I23" s="25"/>
      <c r="J23" s="25">
        <f t="shared" si="1"/>
        <v>0</v>
      </c>
    </row>
    <row r="24" spans="2:10" x14ac:dyDescent="0.4">
      <c r="B24" s="23"/>
      <c r="C24" s="23"/>
      <c r="D24" s="24" t="s">
        <v>25</v>
      </c>
      <c r="E24" s="25"/>
      <c r="F24" s="25"/>
      <c r="G24" s="25">
        <v>45210</v>
      </c>
      <c r="H24" s="25">
        <f t="shared" si="0"/>
        <v>45210</v>
      </c>
      <c r="I24" s="25"/>
      <c r="J24" s="25">
        <f t="shared" si="1"/>
        <v>45210</v>
      </c>
    </row>
    <row r="25" spans="2:10" x14ac:dyDescent="0.4">
      <c r="B25" s="23"/>
      <c r="C25" s="23"/>
      <c r="D25" s="24" t="s">
        <v>26</v>
      </c>
      <c r="E25" s="25"/>
      <c r="F25" s="25">
        <v>174170</v>
      </c>
      <c r="G25" s="25"/>
      <c r="H25" s="25">
        <f t="shared" si="0"/>
        <v>174170</v>
      </c>
      <c r="I25" s="25"/>
      <c r="J25" s="25">
        <f t="shared" si="1"/>
        <v>174170</v>
      </c>
    </row>
    <row r="26" spans="2:10" x14ac:dyDescent="0.4">
      <c r="B26" s="23"/>
      <c r="C26" s="23"/>
      <c r="D26" s="24" t="s">
        <v>27</v>
      </c>
      <c r="E26" s="25"/>
      <c r="F26" s="25"/>
      <c r="G26" s="25"/>
      <c r="H26" s="25">
        <f t="shared" si="0"/>
        <v>0</v>
      </c>
      <c r="I26" s="25"/>
      <c r="J26" s="25">
        <f t="shared" si="1"/>
        <v>0</v>
      </c>
    </row>
    <row r="27" spans="2:10" x14ac:dyDescent="0.4">
      <c r="B27" s="23"/>
      <c r="C27" s="23"/>
      <c r="D27" s="24" t="s">
        <v>28</v>
      </c>
      <c r="E27" s="25"/>
      <c r="F27" s="25">
        <v>10706890</v>
      </c>
      <c r="G27" s="25">
        <v>1775163</v>
      </c>
      <c r="H27" s="25">
        <f t="shared" si="0"/>
        <v>12482053</v>
      </c>
      <c r="I27" s="25"/>
      <c r="J27" s="25">
        <f t="shared" si="1"/>
        <v>12482053</v>
      </c>
    </row>
    <row r="28" spans="2:10" x14ac:dyDescent="0.4">
      <c r="B28" s="23"/>
      <c r="C28" s="23"/>
      <c r="D28" s="24" t="s">
        <v>29</v>
      </c>
      <c r="E28" s="25"/>
      <c r="F28" s="25"/>
      <c r="G28" s="25"/>
      <c r="H28" s="25">
        <f t="shared" si="0"/>
        <v>0</v>
      </c>
      <c r="I28" s="25"/>
      <c r="J28" s="25">
        <f t="shared" si="1"/>
        <v>0</v>
      </c>
    </row>
    <row r="29" spans="2:10" x14ac:dyDescent="0.4">
      <c r="B29" s="23"/>
      <c r="C29" s="23"/>
      <c r="D29" s="24" t="s">
        <v>30</v>
      </c>
      <c r="E29" s="25"/>
      <c r="F29" s="25">
        <v>14599042</v>
      </c>
      <c r="G29" s="25">
        <v>2565650</v>
      </c>
      <c r="H29" s="25">
        <f t="shared" si="0"/>
        <v>17164692</v>
      </c>
      <c r="I29" s="25"/>
      <c r="J29" s="25">
        <f t="shared" si="1"/>
        <v>17164692</v>
      </c>
    </row>
    <row r="30" spans="2:10" x14ac:dyDescent="0.4">
      <c r="B30" s="23"/>
      <c r="C30" s="23"/>
      <c r="D30" s="24" t="s">
        <v>31</v>
      </c>
      <c r="E30" s="25"/>
      <c r="F30" s="25"/>
      <c r="G30" s="25"/>
      <c r="H30" s="25">
        <f t="shared" si="0"/>
        <v>0</v>
      </c>
      <c r="I30" s="25"/>
      <c r="J30" s="25">
        <f t="shared" si="1"/>
        <v>0</v>
      </c>
    </row>
    <row r="31" spans="2:10" x14ac:dyDescent="0.4">
      <c r="B31" s="23"/>
      <c r="C31" s="23"/>
      <c r="D31" s="24" t="s">
        <v>32</v>
      </c>
      <c r="E31" s="25">
        <f>+E32+E33+E34</f>
        <v>0</v>
      </c>
      <c r="F31" s="25">
        <f>+F32+F33+F34</f>
        <v>3131392</v>
      </c>
      <c r="G31" s="25">
        <f>+G32+G33+G34</f>
        <v>515269</v>
      </c>
      <c r="H31" s="25">
        <f t="shared" si="0"/>
        <v>3646661</v>
      </c>
      <c r="I31" s="25">
        <f>+I32+I33+I34</f>
        <v>0</v>
      </c>
      <c r="J31" s="25">
        <f t="shared" si="1"/>
        <v>3646661</v>
      </c>
    </row>
    <row r="32" spans="2:10" x14ac:dyDescent="0.4">
      <c r="B32" s="23"/>
      <c r="C32" s="23"/>
      <c r="D32" s="24" t="s">
        <v>33</v>
      </c>
      <c r="E32" s="25"/>
      <c r="F32" s="25"/>
      <c r="G32" s="25"/>
      <c r="H32" s="25">
        <f t="shared" si="0"/>
        <v>0</v>
      </c>
      <c r="I32" s="25"/>
      <c r="J32" s="25">
        <f t="shared" si="1"/>
        <v>0</v>
      </c>
    </row>
    <row r="33" spans="2:10" x14ac:dyDescent="0.4">
      <c r="B33" s="23"/>
      <c r="C33" s="23"/>
      <c r="D33" s="24" t="s">
        <v>34</v>
      </c>
      <c r="E33" s="25"/>
      <c r="F33" s="25">
        <v>3131392</v>
      </c>
      <c r="G33" s="25">
        <v>515269</v>
      </c>
      <c r="H33" s="25">
        <f t="shared" si="0"/>
        <v>3646661</v>
      </c>
      <c r="I33" s="25"/>
      <c r="J33" s="25">
        <f t="shared" si="1"/>
        <v>3646661</v>
      </c>
    </row>
    <row r="34" spans="2:10" x14ac:dyDescent="0.4">
      <c r="B34" s="23"/>
      <c r="C34" s="23"/>
      <c r="D34" s="24" t="s">
        <v>35</v>
      </c>
      <c r="E34" s="25"/>
      <c r="F34" s="25"/>
      <c r="G34" s="25"/>
      <c r="H34" s="25">
        <f t="shared" si="0"/>
        <v>0</v>
      </c>
      <c r="I34" s="25"/>
      <c r="J34" s="25">
        <f t="shared" si="1"/>
        <v>0</v>
      </c>
    </row>
    <row r="35" spans="2:10" x14ac:dyDescent="0.4">
      <c r="B35" s="23"/>
      <c r="C35" s="23"/>
      <c r="D35" s="24" t="s">
        <v>36</v>
      </c>
      <c r="E35" s="25"/>
      <c r="F35" s="25"/>
      <c r="G35" s="25"/>
      <c r="H35" s="25">
        <f t="shared" si="0"/>
        <v>0</v>
      </c>
      <c r="I35" s="25"/>
      <c r="J35" s="25">
        <f t="shared" si="1"/>
        <v>0</v>
      </c>
    </row>
    <row r="36" spans="2:10" x14ac:dyDescent="0.4">
      <c r="B36" s="23"/>
      <c r="C36" s="23"/>
      <c r="D36" s="24" t="s">
        <v>37</v>
      </c>
      <c r="E36" s="25">
        <f>+E37+E43</f>
        <v>0</v>
      </c>
      <c r="F36" s="25">
        <f>+F37+F43</f>
        <v>0</v>
      </c>
      <c r="G36" s="25">
        <f>+G37+G43</f>
        <v>0</v>
      </c>
      <c r="H36" s="25">
        <f t="shared" si="0"/>
        <v>0</v>
      </c>
      <c r="I36" s="25">
        <f>+I37+I43</f>
        <v>0</v>
      </c>
      <c r="J36" s="25">
        <f t="shared" si="1"/>
        <v>0</v>
      </c>
    </row>
    <row r="37" spans="2:10" x14ac:dyDescent="0.4">
      <c r="B37" s="23"/>
      <c r="C37" s="23"/>
      <c r="D37" s="24" t="s">
        <v>38</v>
      </c>
      <c r="E37" s="25">
        <f>+E38+E39+E40+E41+E42</f>
        <v>0</v>
      </c>
      <c r="F37" s="25">
        <f>+F38+F39+F40+F41+F42</f>
        <v>0</v>
      </c>
      <c r="G37" s="25">
        <f>+G38+G39+G40+G41+G42</f>
        <v>0</v>
      </c>
      <c r="H37" s="25">
        <f t="shared" si="0"/>
        <v>0</v>
      </c>
      <c r="I37" s="25">
        <f>+I38+I39+I40+I41+I42</f>
        <v>0</v>
      </c>
      <c r="J37" s="25">
        <f t="shared" si="1"/>
        <v>0</v>
      </c>
    </row>
    <row r="38" spans="2:10" x14ac:dyDescent="0.4">
      <c r="B38" s="23"/>
      <c r="C38" s="23"/>
      <c r="D38" s="24" t="s">
        <v>39</v>
      </c>
      <c r="E38" s="25"/>
      <c r="F38" s="25"/>
      <c r="G38" s="25"/>
      <c r="H38" s="25">
        <f t="shared" si="0"/>
        <v>0</v>
      </c>
      <c r="I38" s="25"/>
      <c r="J38" s="25">
        <f t="shared" si="1"/>
        <v>0</v>
      </c>
    </row>
    <row r="39" spans="2:10" x14ac:dyDescent="0.4">
      <c r="B39" s="23"/>
      <c r="C39" s="23"/>
      <c r="D39" s="24" t="s">
        <v>31</v>
      </c>
      <c r="E39" s="25"/>
      <c r="F39" s="25"/>
      <c r="G39" s="25"/>
      <c r="H39" s="25">
        <f t="shared" si="0"/>
        <v>0</v>
      </c>
      <c r="I39" s="25"/>
      <c r="J39" s="25">
        <f t="shared" si="1"/>
        <v>0</v>
      </c>
    </row>
    <row r="40" spans="2:10" x14ac:dyDescent="0.4">
      <c r="B40" s="23"/>
      <c r="C40" s="23"/>
      <c r="D40" s="24" t="s">
        <v>33</v>
      </c>
      <c r="E40" s="25"/>
      <c r="F40" s="25"/>
      <c r="G40" s="25"/>
      <c r="H40" s="25">
        <f t="shared" si="0"/>
        <v>0</v>
      </c>
      <c r="I40" s="25"/>
      <c r="J40" s="25">
        <f t="shared" si="1"/>
        <v>0</v>
      </c>
    </row>
    <row r="41" spans="2:10" x14ac:dyDescent="0.4">
      <c r="B41" s="23"/>
      <c r="C41" s="23"/>
      <c r="D41" s="24" t="s">
        <v>34</v>
      </c>
      <c r="E41" s="25"/>
      <c r="F41" s="25"/>
      <c r="G41" s="25"/>
      <c r="H41" s="25">
        <f t="shared" si="0"/>
        <v>0</v>
      </c>
      <c r="I41" s="25"/>
      <c r="J41" s="25">
        <f t="shared" si="1"/>
        <v>0</v>
      </c>
    </row>
    <row r="42" spans="2:10" x14ac:dyDescent="0.4">
      <c r="B42" s="23"/>
      <c r="C42" s="23"/>
      <c r="D42" s="24" t="s">
        <v>35</v>
      </c>
      <c r="E42" s="25"/>
      <c r="F42" s="25"/>
      <c r="G42" s="25"/>
      <c r="H42" s="25">
        <f t="shared" si="0"/>
        <v>0</v>
      </c>
      <c r="I42" s="25"/>
      <c r="J42" s="25">
        <f t="shared" si="1"/>
        <v>0</v>
      </c>
    </row>
    <row r="43" spans="2:10" x14ac:dyDescent="0.4">
      <c r="B43" s="23"/>
      <c r="C43" s="23"/>
      <c r="D43" s="24" t="s">
        <v>32</v>
      </c>
      <c r="E43" s="25">
        <f>+E44+E45+E46</f>
        <v>0</v>
      </c>
      <c r="F43" s="25">
        <f>+F44+F45+F46</f>
        <v>0</v>
      </c>
      <c r="G43" s="25">
        <f>+G44+G45+G46</f>
        <v>0</v>
      </c>
      <c r="H43" s="25">
        <f t="shared" si="0"/>
        <v>0</v>
      </c>
      <c r="I43" s="25">
        <f>+I44+I45+I46</f>
        <v>0</v>
      </c>
      <c r="J43" s="25">
        <f t="shared" si="1"/>
        <v>0</v>
      </c>
    </row>
    <row r="44" spans="2:10" x14ac:dyDescent="0.4">
      <c r="B44" s="23"/>
      <c r="C44" s="23"/>
      <c r="D44" s="24" t="s">
        <v>39</v>
      </c>
      <c r="E44" s="25"/>
      <c r="F44" s="25"/>
      <c r="G44" s="25"/>
      <c r="H44" s="25">
        <f t="shared" si="0"/>
        <v>0</v>
      </c>
      <c r="I44" s="25"/>
      <c r="J44" s="25">
        <f t="shared" si="1"/>
        <v>0</v>
      </c>
    </row>
    <row r="45" spans="2:10" x14ac:dyDescent="0.4">
      <c r="B45" s="23"/>
      <c r="C45" s="23"/>
      <c r="D45" s="24" t="s">
        <v>31</v>
      </c>
      <c r="E45" s="25"/>
      <c r="F45" s="25"/>
      <c r="G45" s="25"/>
      <c r="H45" s="25">
        <f t="shared" si="0"/>
        <v>0</v>
      </c>
      <c r="I45" s="25"/>
      <c r="J45" s="25">
        <f t="shared" si="1"/>
        <v>0</v>
      </c>
    </row>
    <row r="46" spans="2:10" x14ac:dyDescent="0.4">
      <c r="B46" s="23"/>
      <c r="C46" s="23"/>
      <c r="D46" s="24" t="s">
        <v>35</v>
      </c>
      <c r="E46" s="25"/>
      <c r="F46" s="25"/>
      <c r="G46" s="25"/>
      <c r="H46" s="25">
        <f t="shared" si="0"/>
        <v>0</v>
      </c>
      <c r="I46" s="25"/>
      <c r="J46" s="25">
        <f t="shared" si="1"/>
        <v>0</v>
      </c>
    </row>
    <row r="47" spans="2:10" x14ac:dyDescent="0.4">
      <c r="B47" s="23"/>
      <c r="C47" s="23"/>
      <c r="D47" s="24" t="s">
        <v>40</v>
      </c>
      <c r="E47" s="25">
        <f>+E48</f>
        <v>0</v>
      </c>
      <c r="F47" s="25">
        <f>+F48</f>
        <v>0</v>
      </c>
      <c r="G47" s="25">
        <f>+G48</f>
        <v>0</v>
      </c>
      <c r="H47" s="25">
        <f t="shared" si="0"/>
        <v>0</v>
      </c>
      <c r="I47" s="25">
        <f>+I48</f>
        <v>0</v>
      </c>
      <c r="J47" s="25">
        <f t="shared" si="1"/>
        <v>0</v>
      </c>
    </row>
    <row r="48" spans="2:10" x14ac:dyDescent="0.4">
      <c r="B48" s="23"/>
      <c r="C48" s="23"/>
      <c r="D48" s="24" t="s">
        <v>32</v>
      </c>
      <c r="E48" s="25">
        <f>+E49+E50+E51</f>
        <v>0</v>
      </c>
      <c r="F48" s="25">
        <f>+F49+F50+F51</f>
        <v>0</v>
      </c>
      <c r="G48" s="25">
        <f>+G49+G50+G51</f>
        <v>0</v>
      </c>
      <c r="H48" s="25">
        <f t="shared" si="0"/>
        <v>0</v>
      </c>
      <c r="I48" s="25">
        <f>+I49+I50+I51</f>
        <v>0</v>
      </c>
      <c r="J48" s="25">
        <f t="shared" si="1"/>
        <v>0</v>
      </c>
    </row>
    <row r="49" spans="2:10" x14ac:dyDescent="0.4">
      <c r="B49" s="23"/>
      <c r="C49" s="23"/>
      <c r="D49" s="24" t="s">
        <v>41</v>
      </c>
      <c r="E49" s="25"/>
      <c r="F49" s="25"/>
      <c r="G49" s="25"/>
      <c r="H49" s="25">
        <f t="shared" si="0"/>
        <v>0</v>
      </c>
      <c r="I49" s="25"/>
      <c r="J49" s="25">
        <f t="shared" si="1"/>
        <v>0</v>
      </c>
    </row>
    <row r="50" spans="2:10" x14ac:dyDescent="0.4">
      <c r="B50" s="23"/>
      <c r="C50" s="23"/>
      <c r="D50" s="24" t="s">
        <v>42</v>
      </c>
      <c r="E50" s="25"/>
      <c r="F50" s="25"/>
      <c r="G50" s="25"/>
      <c r="H50" s="25">
        <f t="shared" si="0"/>
        <v>0</v>
      </c>
      <c r="I50" s="25"/>
      <c r="J50" s="25">
        <f t="shared" si="1"/>
        <v>0</v>
      </c>
    </row>
    <row r="51" spans="2:10" x14ac:dyDescent="0.4">
      <c r="B51" s="23"/>
      <c r="C51" s="23"/>
      <c r="D51" s="24" t="s">
        <v>35</v>
      </c>
      <c r="E51" s="25"/>
      <c r="F51" s="25"/>
      <c r="G51" s="25"/>
      <c r="H51" s="25">
        <f t="shared" si="0"/>
        <v>0</v>
      </c>
      <c r="I51" s="25"/>
      <c r="J51" s="25">
        <f t="shared" si="1"/>
        <v>0</v>
      </c>
    </row>
    <row r="52" spans="2:10" x14ac:dyDescent="0.4">
      <c r="B52" s="23"/>
      <c r="C52" s="23"/>
      <c r="D52" s="24" t="s">
        <v>43</v>
      </c>
      <c r="E52" s="25"/>
      <c r="F52" s="25"/>
      <c r="G52" s="25"/>
      <c r="H52" s="25">
        <f t="shared" si="0"/>
        <v>0</v>
      </c>
      <c r="I52" s="25"/>
      <c r="J52" s="25">
        <f t="shared" si="1"/>
        <v>0</v>
      </c>
    </row>
    <row r="53" spans="2:10" x14ac:dyDescent="0.4">
      <c r="B53" s="23"/>
      <c r="C53" s="23"/>
      <c r="D53" s="24" t="s">
        <v>44</v>
      </c>
      <c r="E53" s="25"/>
      <c r="F53" s="25"/>
      <c r="G53" s="25"/>
      <c r="H53" s="25">
        <f t="shared" si="0"/>
        <v>0</v>
      </c>
      <c r="I53" s="25"/>
      <c r="J53" s="25">
        <f t="shared" si="1"/>
        <v>0</v>
      </c>
    </row>
    <row r="54" spans="2:10" x14ac:dyDescent="0.4">
      <c r="B54" s="23"/>
      <c r="C54" s="23"/>
      <c r="D54" s="24" t="s">
        <v>45</v>
      </c>
      <c r="E54" s="25">
        <v>2</v>
      </c>
      <c r="F54" s="25">
        <v>149</v>
      </c>
      <c r="G54" s="25">
        <v>18</v>
      </c>
      <c r="H54" s="25">
        <f t="shared" si="0"/>
        <v>169</v>
      </c>
      <c r="I54" s="25"/>
      <c r="J54" s="25">
        <f t="shared" si="1"/>
        <v>169</v>
      </c>
    </row>
    <row r="55" spans="2:10" x14ac:dyDescent="0.4">
      <c r="B55" s="23"/>
      <c r="C55" s="23"/>
      <c r="D55" s="24" t="s">
        <v>46</v>
      </c>
      <c r="E55" s="25"/>
      <c r="F55" s="25"/>
      <c r="G55" s="25"/>
      <c r="H55" s="25">
        <f t="shared" si="0"/>
        <v>0</v>
      </c>
      <c r="I55" s="25"/>
      <c r="J55" s="25">
        <f t="shared" si="1"/>
        <v>0</v>
      </c>
    </row>
    <row r="56" spans="2:10" x14ac:dyDescent="0.4">
      <c r="B56" s="23"/>
      <c r="C56" s="23"/>
      <c r="D56" s="24" t="s">
        <v>47</v>
      </c>
      <c r="E56" s="25">
        <f>+E57+E58+E59</f>
        <v>0</v>
      </c>
      <c r="F56" s="25">
        <f>+F57+F58+F59</f>
        <v>842958</v>
      </c>
      <c r="G56" s="25">
        <f>+G57+G58+G59</f>
        <v>880</v>
      </c>
      <c r="H56" s="25">
        <f t="shared" si="0"/>
        <v>843838</v>
      </c>
      <c r="I56" s="25">
        <f>+I57+I58+I59</f>
        <v>0</v>
      </c>
      <c r="J56" s="25">
        <f t="shared" si="1"/>
        <v>843838</v>
      </c>
    </row>
    <row r="57" spans="2:10" x14ac:dyDescent="0.4">
      <c r="B57" s="23"/>
      <c r="C57" s="23"/>
      <c r="D57" s="24" t="s">
        <v>48</v>
      </c>
      <c r="E57" s="25"/>
      <c r="F57" s="25">
        <v>182900</v>
      </c>
      <c r="G57" s="25"/>
      <c r="H57" s="25">
        <f t="shared" si="0"/>
        <v>182900</v>
      </c>
      <c r="I57" s="25"/>
      <c r="J57" s="25">
        <f t="shared" si="1"/>
        <v>182900</v>
      </c>
    </row>
    <row r="58" spans="2:10" x14ac:dyDescent="0.4">
      <c r="B58" s="23"/>
      <c r="C58" s="23"/>
      <c r="D58" s="24" t="s">
        <v>49</v>
      </c>
      <c r="E58" s="25"/>
      <c r="F58" s="25">
        <v>480900</v>
      </c>
      <c r="G58" s="25"/>
      <c r="H58" s="25">
        <f t="shared" si="0"/>
        <v>480900</v>
      </c>
      <c r="I58" s="25"/>
      <c r="J58" s="25">
        <f t="shared" si="1"/>
        <v>480900</v>
      </c>
    </row>
    <row r="59" spans="2:10" x14ac:dyDescent="0.4">
      <c r="B59" s="23"/>
      <c r="C59" s="23"/>
      <c r="D59" s="24" t="s">
        <v>50</v>
      </c>
      <c r="E59" s="25"/>
      <c r="F59" s="25">
        <v>179158</v>
      </c>
      <c r="G59" s="25">
        <v>880</v>
      </c>
      <c r="H59" s="25">
        <f t="shared" si="0"/>
        <v>180038</v>
      </c>
      <c r="I59" s="25"/>
      <c r="J59" s="25">
        <f t="shared" si="1"/>
        <v>180038</v>
      </c>
    </row>
    <row r="60" spans="2:10" x14ac:dyDescent="0.4">
      <c r="B60" s="23"/>
      <c r="C60" s="26"/>
      <c r="D60" s="27" t="s">
        <v>51</v>
      </c>
      <c r="E60" s="28">
        <f>+E7+E36+E47+E52+E53+E54+E55+E56</f>
        <v>2</v>
      </c>
      <c r="F60" s="28">
        <f>+F7+F36+F47+F52+F53+F54+F55+F56</f>
        <v>158894693</v>
      </c>
      <c r="G60" s="28">
        <f>+G7+G36+G47+G52+G53+G54+G55+G56</f>
        <v>21878011</v>
      </c>
      <c r="H60" s="28">
        <f t="shared" si="0"/>
        <v>180772706</v>
      </c>
      <c r="I60" s="28">
        <f>+I7+I36+I47+I52+I53+I54+I55+I56</f>
        <v>0</v>
      </c>
      <c r="J60" s="28">
        <f t="shared" si="1"/>
        <v>180772706</v>
      </c>
    </row>
    <row r="61" spans="2:10" x14ac:dyDescent="0.4">
      <c r="B61" s="23"/>
      <c r="C61" s="20" t="s">
        <v>52</v>
      </c>
      <c r="D61" s="24" t="s">
        <v>53</v>
      </c>
      <c r="E61" s="25">
        <f>+E62+E63+E64+E65+E66+E67+E68</f>
        <v>10000</v>
      </c>
      <c r="F61" s="25">
        <f>+F62+F63+F64+F65+F66+F67+F68</f>
        <v>106389947</v>
      </c>
      <c r="G61" s="25">
        <f>+G62+G63+G64+G65+G66+G67+G68</f>
        <v>18284626</v>
      </c>
      <c r="H61" s="25">
        <f t="shared" si="0"/>
        <v>124684573</v>
      </c>
      <c r="I61" s="25">
        <f>+I62+I63+I64+I65+I66+I67+I68</f>
        <v>0</v>
      </c>
      <c r="J61" s="25">
        <f t="shared" si="1"/>
        <v>124684573</v>
      </c>
    </row>
    <row r="62" spans="2:10" x14ac:dyDescent="0.4">
      <c r="B62" s="23"/>
      <c r="C62" s="23"/>
      <c r="D62" s="24" t="s">
        <v>54</v>
      </c>
      <c r="E62" s="25">
        <v>10000</v>
      </c>
      <c r="F62" s="25"/>
      <c r="G62" s="25"/>
      <c r="H62" s="25">
        <f t="shared" si="0"/>
        <v>10000</v>
      </c>
      <c r="I62" s="25"/>
      <c r="J62" s="25">
        <f t="shared" si="1"/>
        <v>10000</v>
      </c>
    </row>
    <row r="63" spans="2:10" x14ac:dyDescent="0.4">
      <c r="B63" s="23"/>
      <c r="C63" s="23"/>
      <c r="D63" s="24" t="s">
        <v>55</v>
      </c>
      <c r="E63" s="25"/>
      <c r="F63" s="25">
        <v>65230633</v>
      </c>
      <c r="G63" s="25">
        <v>11511281</v>
      </c>
      <c r="H63" s="25">
        <f t="shared" si="0"/>
        <v>76741914</v>
      </c>
      <c r="I63" s="25"/>
      <c r="J63" s="25">
        <f t="shared" si="1"/>
        <v>76741914</v>
      </c>
    </row>
    <row r="64" spans="2:10" x14ac:dyDescent="0.4">
      <c r="B64" s="23"/>
      <c r="C64" s="23"/>
      <c r="D64" s="24" t="s">
        <v>56</v>
      </c>
      <c r="E64" s="25"/>
      <c r="F64" s="25">
        <v>15989455</v>
      </c>
      <c r="G64" s="25">
        <v>2821666</v>
      </c>
      <c r="H64" s="25">
        <f t="shared" si="0"/>
        <v>18811121</v>
      </c>
      <c r="I64" s="25"/>
      <c r="J64" s="25">
        <f t="shared" si="1"/>
        <v>18811121</v>
      </c>
    </row>
    <row r="65" spans="2:10" x14ac:dyDescent="0.4">
      <c r="B65" s="23"/>
      <c r="C65" s="23"/>
      <c r="D65" s="24" t="s">
        <v>57</v>
      </c>
      <c r="E65" s="25"/>
      <c r="F65" s="25">
        <v>8638618</v>
      </c>
      <c r="G65" s="25">
        <v>1524456</v>
      </c>
      <c r="H65" s="25">
        <f t="shared" si="0"/>
        <v>10163074</v>
      </c>
      <c r="I65" s="25"/>
      <c r="J65" s="25">
        <f t="shared" si="1"/>
        <v>10163074</v>
      </c>
    </row>
    <row r="66" spans="2:10" x14ac:dyDescent="0.4">
      <c r="B66" s="23"/>
      <c r="C66" s="23"/>
      <c r="D66" s="24" t="s">
        <v>58</v>
      </c>
      <c r="E66" s="25"/>
      <c r="F66" s="25"/>
      <c r="G66" s="25"/>
      <c r="H66" s="25">
        <f t="shared" si="0"/>
        <v>0</v>
      </c>
      <c r="I66" s="25"/>
      <c r="J66" s="25">
        <f t="shared" si="1"/>
        <v>0</v>
      </c>
    </row>
    <row r="67" spans="2:10" x14ac:dyDescent="0.4">
      <c r="B67" s="23"/>
      <c r="C67" s="23"/>
      <c r="D67" s="24" t="s">
        <v>59</v>
      </c>
      <c r="E67" s="25"/>
      <c r="F67" s="25">
        <v>2950350</v>
      </c>
      <c r="G67" s="25">
        <v>520650</v>
      </c>
      <c r="H67" s="25">
        <f t="shared" si="0"/>
        <v>3471000</v>
      </c>
      <c r="I67" s="25"/>
      <c r="J67" s="25">
        <f t="shared" si="1"/>
        <v>3471000</v>
      </c>
    </row>
    <row r="68" spans="2:10" x14ac:dyDescent="0.4">
      <c r="B68" s="23"/>
      <c r="C68" s="23"/>
      <c r="D68" s="24" t="s">
        <v>60</v>
      </c>
      <c r="E68" s="25"/>
      <c r="F68" s="25">
        <v>13580891</v>
      </c>
      <c r="G68" s="25">
        <v>1906573</v>
      </c>
      <c r="H68" s="25">
        <f t="shared" si="0"/>
        <v>15487464</v>
      </c>
      <c r="I68" s="25"/>
      <c r="J68" s="25">
        <f t="shared" si="1"/>
        <v>15487464</v>
      </c>
    </row>
    <row r="69" spans="2:10" x14ac:dyDescent="0.4">
      <c r="B69" s="23"/>
      <c r="C69" s="23"/>
      <c r="D69" s="24" t="s">
        <v>61</v>
      </c>
      <c r="E69" s="25">
        <f>+E70+E71+E72+E73+E74+E75+E76+E77+E78+E79+E80+E81+E82+E83+E84+E85+E86</f>
        <v>0</v>
      </c>
      <c r="F69" s="25">
        <f>+F70+F71+F72+F73+F74+F75+F76+F77+F78+F79+F80+F81+F82+F83+F84+F85+F86</f>
        <v>20726895</v>
      </c>
      <c r="G69" s="25">
        <f>+G70+G71+G72+G73+G74+G75+G76+G77+G78+G79+G80+G81+G82+G83+G84+G85+G86</f>
        <v>2207336</v>
      </c>
      <c r="H69" s="25">
        <f t="shared" si="0"/>
        <v>22934231</v>
      </c>
      <c r="I69" s="25">
        <f>+I70+I71+I72+I73+I74+I75+I76+I77+I78+I79+I80+I81+I82+I83+I84+I85+I86</f>
        <v>0</v>
      </c>
      <c r="J69" s="25">
        <f t="shared" si="1"/>
        <v>22934231</v>
      </c>
    </row>
    <row r="70" spans="2:10" x14ac:dyDescent="0.4">
      <c r="B70" s="23"/>
      <c r="C70" s="23"/>
      <c r="D70" s="24" t="s">
        <v>62</v>
      </c>
      <c r="E70" s="25"/>
      <c r="F70" s="25">
        <v>8366330</v>
      </c>
      <c r="G70" s="25">
        <v>1123911</v>
      </c>
      <c r="H70" s="25">
        <f t="shared" si="0"/>
        <v>9490241</v>
      </c>
      <c r="I70" s="25"/>
      <c r="J70" s="25">
        <f t="shared" si="1"/>
        <v>9490241</v>
      </c>
    </row>
    <row r="71" spans="2:10" x14ac:dyDescent="0.4">
      <c r="B71" s="23"/>
      <c r="C71" s="23"/>
      <c r="D71" s="24" t="s">
        <v>63</v>
      </c>
      <c r="E71" s="25"/>
      <c r="F71" s="25">
        <v>3322822</v>
      </c>
      <c r="G71" s="25">
        <v>2870</v>
      </c>
      <c r="H71" s="25">
        <f t="shared" si="0"/>
        <v>3325692</v>
      </c>
      <c r="I71" s="25"/>
      <c r="J71" s="25">
        <f t="shared" si="1"/>
        <v>3325692</v>
      </c>
    </row>
    <row r="72" spans="2:10" x14ac:dyDescent="0.4">
      <c r="B72" s="23"/>
      <c r="C72" s="23"/>
      <c r="D72" s="24" t="s">
        <v>64</v>
      </c>
      <c r="E72" s="25"/>
      <c r="F72" s="25"/>
      <c r="G72" s="25"/>
      <c r="H72" s="25">
        <f t="shared" ref="H72:H135" si="2">+E72+F72+G72</f>
        <v>0</v>
      </c>
      <c r="I72" s="25"/>
      <c r="J72" s="25">
        <f t="shared" ref="J72:J135" si="3">H72-ABS(I72)</f>
        <v>0</v>
      </c>
    </row>
    <row r="73" spans="2:10" x14ac:dyDescent="0.4">
      <c r="B73" s="23"/>
      <c r="C73" s="23"/>
      <c r="D73" s="24" t="s">
        <v>65</v>
      </c>
      <c r="E73" s="25"/>
      <c r="F73" s="25">
        <v>896611</v>
      </c>
      <c r="G73" s="25"/>
      <c r="H73" s="25">
        <f t="shared" si="2"/>
        <v>896611</v>
      </c>
      <c r="I73" s="25"/>
      <c r="J73" s="25">
        <f t="shared" si="3"/>
        <v>896611</v>
      </c>
    </row>
    <row r="74" spans="2:10" x14ac:dyDescent="0.4">
      <c r="B74" s="23"/>
      <c r="C74" s="23"/>
      <c r="D74" s="24" t="s">
        <v>66</v>
      </c>
      <c r="E74" s="25"/>
      <c r="F74" s="25"/>
      <c r="G74" s="25"/>
      <c r="H74" s="25">
        <f t="shared" si="2"/>
        <v>0</v>
      </c>
      <c r="I74" s="25"/>
      <c r="J74" s="25">
        <f t="shared" si="3"/>
        <v>0</v>
      </c>
    </row>
    <row r="75" spans="2:10" x14ac:dyDescent="0.4">
      <c r="B75" s="23"/>
      <c r="C75" s="23"/>
      <c r="D75" s="24" t="s">
        <v>67</v>
      </c>
      <c r="E75" s="25"/>
      <c r="F75" s="25"/>
      <c r="G75" s="25"/>
      <c r="H75" s="25">
        <f t="shared" si="2"/>
        <v>0</v>
      </c>
      <c r="I75" s="25"/>
      <c r="J75" s="25">
        <f t="shared" si="3"/>
        <v>0</v>
      </c>
    </row>
    <row r="76" spans="2:10" x14ac:dyDescent="0.4">
      <c r="B76" s="23"/>
      <c r="C76" s="23"/>
      <c r="D76" s="24" t="s">
        <v>68</v>
      </c>
      <c r="E76" s="25"/>
      <c r="F76" s="25">
        <v>192646</v>
      </c>
      <c r="G76" s="25">
        <v>59034</v>
      </c>
      <c r="H76" s="25">
        <f t="shared" si="2"/>
        <v>251680</v>
      </c>
      <c r="I76" s="25"/>
      <c r="J76" s="25">
        <f t="shared" si="3"/>
        <v>251680</v>
      </c>
    </row>
    <row r="77" spans="2:10" x14ac:dyDescent="0.4">
      <c r="B77" s="23"/>
      <c r="C77" s="23"/>
      <c r="D77" s="24" t="s">
        <v>69</v>
      </c>
      <c r="E77" s="25"/>
      <c r="F77" s="25"/>
      <c r="G77" s="25"/>
      <c r="H77" s="25">
        <f t="shared" si="2"/>
        <v>0</v>
      </c>
      <c r="I77" s="25"/>
      <c r="J77" s="25">
        <f t="shared" si="3"/>
        <v>0</v>
      </c>
    </row>
    <row r="78" spans="2:10" x14ac:dyDescent="0.4">
      <c r="B78" s="23"/>
      <c r="C78" s="23"/>
      <c r="D78" s="24" t="s">
        <v>70</v>
      </c>
      <c r="E78" s="25"/>
      <c r="F78" s="25">
        <v>5716840</v>
      </c>
      <c r="G78" s="25">
        <v>1008841</v>
      </c>
      <c r="H78" s="25">
        <f t="shared" si="2"/>
        <v>6725681</v>
      </c>
      <c r="I78" s="25"/>
      <c r="J78" s="25">
        <f t="shared" si="3"/>
        <v>6725681</v>
      </c>
    </row>
    <row r="79" spans="2:10" x14ac:dyDescent="0.4">
      <c r="B79" s="23"/>
      <c r="C79" s="23"/>
      <c r="D79" s="24" t="s">
        <v>71</v>
      </c>
      <c r="E79" s="25"/>
      <c r="F79" s="25"/>
      <c r="G79" s="25"/>
      <c r="H79" s="25">
        <f t="shared" si="2"/>
        <v>0</v>
      </c>
      <c r="I79" s="25"/>
      <c r="J79" s="25">
        <f t="shared" si="3"/>
        <v>0</v>
      </c>
    </row>
    <row r="80" spans="2:10" x14ac:dyDescent="0.4">
      <c r="B80" s="23"/>
      <c r="C80" s="23"/>
      <c r="D80" s="24" t="s">
        <v>72</v>
      </c>
      <c r="E80" s="25"/>
      <c r="F80" s="25">
        <v>787782</v>
      </c>
      <c r="G80" s="25"/>
      <c r="H80" s="25">
        <f t="shared" si="2"/>
        <v>787782</v>
      </c>
      <c r="I80" s="25"/>
      <c r="J80" s="25">
        <f t="shared" si="3"/>
        <v>787782</v>
      </c>
    </row>
    <row r="81" spans="2:10" x14ac:dyDescent="0.4">
      <c r="B81" s="23"/>
      <c r="C81" s="23"/>
      <c r="D81" s="24" t="s">
        <v>73</v>
      </c>
      <c r="E81" s="25"/>
      <c r="F81" s="25"/>
      <c r="G81" s="25"/>
      <c r="H81" s="25">
        <f t="shared" si="2"/>
        <v>0</v>
      </c>
      <c r="I81" s="25"/>
      <c r="J81" s="25">
        <f t="shared" si="3"/>
        <v>0</v>
      </c>
    </row>
    <row r="82" spans="2:10" x14ac:dyDescent="0.4">
      <c r="B82" s="23"/>
      <c r="C82" s="23"/>
      <c r="D82" s="24" t="s">
        <v>74</v>
      </c>
      <c r="E82" s="25"/>
      <c r="F82" s="25">
        <v>1263601</v>
      </c>
      <c r="G82" s="25"/>
      <c r="H82" s="25">
        <f t="shared" si="2"/>
        <v>1263601</v>
      </c>
      <c r="I82" s="25"/>
      <c r="J82" s="25">
        <f t="shared" si="3"/>
        <v>1263601</v>
      </c>
    </row>
    <row r="83" spans="2:10" x14ac:dyDescent="0.4">
      <c r="B83" s="23"/>
      <c r="C83" s="23"/>
      <c r="D83" s="24" t="s">
        <v>75</v>
      </c>
      <c r="E83" s="25"/>
      <c r="F83" s="25">
        <v>60000</v>
      </c>
      <c r="G83" s="25"/>
      <c r="H83" s="25">
        <f t="shared" si="2"/>
        <v>60000</v>
      </c>
      <c r="I83" s="25"/>
      <c r="J83" s="25">
        <f t="shared" si="3"/>
        <v>60000</v>
      </c>
    </row>
    <row r="84" spans="2:10" x14ac:dyDescent="0.4">
      <c r="B84" s="23"/>
      <c r="C84" s="23"/>
      <c r="D84" s="24" t="s">
        <v>76</v>
      </c>
      <c r="E84" s="25"/>
      <c r="F84" s="25">
        <v>95666</v>
      </c>
      <c r="G84" s="25">
        <v>12680</v>
      </c>
      <c r="H84" s="25">
        <f t="shared" si="2"/>
        <v>108346</v>
      </c>
      <c r="I84" s="25"/>
      <c r="J84" s="25">
        <f t="shared" si="3"/>
        <v>108346</v>
      </c>
    </row>
    <row r="85" spans="2:10" x14ac:dyDescent="0.4">
      <c r="B85" s="23"/>
      <c r="C85" s="23"/>
      <c r="D85" s="24" t="s">
        <v>77</v>
      </c>
      <c r="E85" s="25"/>
      <c r="F85" s="25">
        <v>24597</v>
      </c>
      <c r="G85" s="25"/>
      <c r="H85" s="25">
        <f t="shared" si="2"/>
        <v>24597</v>
      </c>
      <c r="I85" s="25"/>
      <c r="J85" s="25">
        <f t="shared" si="3"/>
        <v>24597</v>
      </c>
    </row>
    <row r="86" spans="2:10" x14ac:dyDescent="0.4">
      <c r="B86" s="23"/>
      <c r="C86" s="23"/>
      <c r="D86" s="24" t="s">
        <v>78</v>
      </c>
      <c r="E86" s="25"/>
      <c r="F86" s="25"/>
      <c r="G86" s="25"/>
      <c r="H86" s="25">
        <f t="shared" si="2"/>
        <v>0</v>
      </c>
      <c r="I86" s="25"/>
      <c r="J86" s="25">
        <f t="shared" si="3"/>
        <v>0</v>
      </c>
    </row>
    <row r="87" spans="2:10" x14ac:dyDescent="0.4">
      <c r="B87" s="23"/>
      <c r="C87" s="23"/>
      <c r="D87" s="24" t="s">
        <v>79</v>
      </c>
      <c r="E87" s="25">
        <f>+E88+E89+E90+E91+E92+E93+E94+E95+E96+E97+E98+E99+E100+E101+E102+E103+E104+E105+E106+E107+E108+E109</f>
        <v>111330</v>
      </c>
      <c r="F87" s="25">
        <f>+F88+F89+F90+F91+F92+F93+F94+F95+F96+F97+F98+F99+F100+F101+F102+F103+F104+F105+F106+F107+F108+F109</f>
        <v>17448673</v>
      </c>
      <c r="G87" s="25">
        <f>+G88+G89+G90+G91+G92+G93+G94+G95+G96+G97+G98+G99+G100+G101+G102+G103+G104+G105+G106+G107+G108+G109</f>
        <v>2047119</v>
      </c>
      <c r="H87" s="25">
        <f t="shared" si="2"/>
        <v>19607122</v>
      </c>
      <c r="I87" s="25">
        <f>+I88+I89+I90+I91+I92+I93+I94+I95+I96+I97+I98+I99+I100+I101+I102+I103+I104+I105+I106+I107+I108+I109</f>
        <v>0</v>
      </c>
      <c r="J87" s="25">
        <f t="shared" si="3"/>
        <v>19607122</v>
      </c>
    </row>
    <row r="88" spans="2:10" x14ac:dyDescent="0.4">
      <c r="B88" s="23"/>
      <c r="C88" s="23"/>
      <c r="D88" s="24" t="s">
        <v>80</v>
      </c>
      <c r="E88" s="25">
        <v>65000</v>
      </c>
      <c r="F88" s="25">
        <v>248524</v>
      </c>
      <c r="G88" s="25">
        <v>43857</v>
      </c>
      <c r="H88" s="25">
        <f t="shared" si="2"/>
        <v>357381</v>
      </c>
      <c r="I88" s="25"/>
      <c r="J88" s="25">
        <f t="shared" si="3"/>
        <v>357381</v>
      </c>
    </row>
    <row r="89" spans="2:10" x14ac:dyDescent="0.4">
      <c r="B89" s="23"/>
      <c r="C89" s="23"/>
      <c r="D89" s="24" t="s">
        <v>81</v>
      </c>
      <c r="E89" s="25"/>
      <c r="F89" s="25"/>
      <c r="G89" s="25"/>
      <c r="H89" s="25">
        <f t="shared" si="2"/>
        <v>0</v>
      </c>
      <c r="I89" s="25"/>
      <c r="J89" s="25">
        <f t="shared" si="3"/>
        <v>0</v>
      </c>
    </row>
    <row r="90" spans="2:10" x14ac:dyDescent="0.4">
      <c r="B90" s="23"/>
      <c r="C90" s="23"/>
      <c r="D90" s="24" t="s">
        <v>82</v>
      </c>
      <c r="E90" s="25"/>
      <c r="F90" s="25">
        <v>517106</v>
      </c>
      <c r="G90" s="25">
        <v>69026</v>
      </c>
      <c r="H90" s="25">
        <f t="shared" si="2"/>
        <v>586132</v>
      </c>
      <c r="I90" s="25"/>
      <c r="J90" s="25">
        <f t="shared" si="3"/>
        <v>586132</v>
      </c>
    </row>
    <row r="91" spans="2:10" x14ac:dyDescent="0.4">
      <c r="B91" s="23"/>
      <c r="C91" s="23"/>
      <c r="D91" s="24" t="s">
        <v>83</v>
      </c>
      <c r="E91" s="25"/>
      <c r="F91" s="25">
        <v>35430</v>
      </c>
      <c r="G91" s="25"/>
      <c r="H91" s="25">
        <f t="shared" si="2"/>
        <v>35430</v>
      </c>
      <c r="I91" s="25"/>
      <c r="J91" s="25">
        <f t="shared" si="3"/>
        <v>35430</v>
      </c>
    </row>
    <row r="92" spans="2:10" x14ac:dyDescent="0.4">
      <c r="B92" s="23"/>
      <c r="C92" s="23"/>
      <c r="D92" s="24" t="s">
        <v>84</v>
      </c>
      <c r="E92" s="25"/>
      <c r="F92" s="25">
        <v>188849</v>
      </c>
      <c r="G92" s="25">
        <v>9126</v>
      </c>
      <c r="H92" s="25">
        <f t="shared" si="2"/>
        <v>197975</v>
      </c>
      <c r="I92" s="25"/>
      <c r="J92" s="25">
        <f t="shared" si="3"/>
        <v>197975</v>
      </c>
    </row>
    <row r="93" spans="2:10" x14ac:dyDescent="0.4">
      <c r="B93" s="23"/>
      <c r="C93" s="23"/>
      <c r="D93" s="24" t="s">
        <v>85</v>
      </c>
      <c r="E93" s="25"/>
      <c r="F93" s="25"/>
      <c r="G93" s="25"/>
      <c r="H93" s="25">
        <f t="shared" si="2"/>
        <v>0</v>
      </c>
      <c r="I93" s="25"/>
      <c r="J93" s="25">
        <f t="shared" si="3"/>
        <v>0</v>
      </c>
    </row>
    <row r="94" spans="2:10" x14ac:dyDescent="0.4">
      <c r="B94" s="23"/>
      <c r="C94" s="23"/>
      <c r="D94" s="24" t="s">
        <v>70</v>
      </c>
      <c r="E94" s="25"/>
      <c r="F94" s="25"/>
      <c r="G94" s="25"/>
      <c r="H94" s="25">
        <f t="shared" si="2"/>
        <v>0</v>
      </c>
      <c r="I94" s="25"/>
      <c r="J94" s="25">
        <f t="shared" si="3"/>
        <v>0</v>
      </c>
    </row>
    <row r="95" spans="2:10" x14ac:dyDescent="0.4">
      <c r="B95" s="23"/>
      <c r="C95" s="23"/>
      <c r="D95" s="24" t="s">
        <v>71</v>
      </c>
      <c r="E95" s="25"/>
      <c r="F95" s="25"/>
      <c r="G95" s="25"/>
      <c r="H95" s="25">
        <f t="shared" si="2"/>
        <v>0</v>
      </c>
      <c r="I95" s="25"/>
      <c r="J95" s="25">
        <f t="shared" si="3"/>
        <v>0</v>
      </c>
    </row>
    <row r="96" spans="2:10" x14ac:dyDescent="0.4">
      <c r="B96" s="23"/>
      <c r="C96" s="23"/>
      <c r="D96" s="24" t="s">
        <v>86</v>
      </c>
      <c r="E96" s="25"/>
      <c r="F96" s="25">
        <v>311855</v>
      </c>
      <c r="G96" s="25"/>
      <c r="H96" s="25">
        <f t="shared" si="2"/>
        <v>311855</v>
      </c>
      <c r="I96" s="25"/>
      <c r="J96" s="25">
        <f t="shared" si="3"/>
        <v>311855</v>
      </c>
    </row>
    <row r="97" spans="2:10" x14ac:dyDescent="0.4">
      <c r="B97" s="23"/>
      <c r="C97" s="23"/>
      <c r="D97" s="24" t="s">
        <v>87</v>
      </c>
      <c r="E97" s="25"/>
      <c r="F97" s="25">
        <v>1058925</v>
      </c>
      <c r="G97" s="25">
        <v>13200</v>
      </c>
      <c r="H97" s="25">
        <f t="shared" si="2"/>
        <v>1072125</v>
      </c>
      <c r="I97" s="25"/>
      <c r="J97" s="25">
        <f t="shared" si="3"/>
        <v>1072125</v>
      </c>
    </row>
    <row r="98" spans="2:10" x14ac:dyDescent="0.4">
      <c r="B98" s="23"/>
      <c r="C98" s="23"/>
      <c r="D98" s="24" t="s">
        <v>88</v>
      </c>
      <c r="E98" s="25">
        <v>46000</v>
      </c>
      <c r="F98" s="25"/>
      <c r="G98" s="25"/>
      <c r="H98" s="25">
        <f t="shared" si="2"/>
        <v>46000</v>
      </c>
      <c r="I98" s="25"/>
      <c r="J98" s="25">
        <f t="shared" si="3"/>
        <v>46000</v>
      </c>
    </row>
    <row r="99" spans="2:10" x14ac:dyDescent="0.4">
      <c r="B99" s="23"/>
      <c r="C99" s="23"/>
      <c r="D99" s="24" t="s">
        <v>89</v>
      </c>
      <c r="E99" s="25"/>
      <c r="F99" s="25">
        <v>3300</v>
      </c>
      <c r="G99" s="25"/>
      <c r="H99" s="25">
        <f t="shared" si="2"/>
        <v>3300</v>
      </c>
      <c r="I99" s="25"/>
      <c r="J99" s="25">
        <f t="shared" si="3"/>
        <v>3300</v>
      </c>
    </row>
    <row r="100" spans="2:10" x14ac:dyDescent="0.4">
      <c r="B100" s="23"/>
      <c r="C100" s="23"/>
      <c r="D100" s="24" t="s">
        <v>90</v>
      </c>
      <c r="E100" s="25"/>
      <c r="F100" s="25">
        <v>12327170</v>
      </c>
      <c r="G100" s="25">
        <v>1900800</v>
      </c>
      <c r="H100" s="25">
        <f t="shared" si="2"/>
        <v>14227970</v>
      </c>
      <c r="I100" s="25"/>
      <c r="J100" s="25">
        <f t="shared" si="3"/>
        <v>14227970</v>
      </c>
    </row>
    <row r="101" spans="2:10" x14ac:dyDescent="0.4">
      <c r="B101" s="23"/>
      <c r="C101" s="23"/>
      <c r="D101" s="24" t="s">
        <v>91</v>
      </c>
      <c r="E101" s="25">
        <v>330</v>
      </c>
      <c r="F101" s="25">
        <v>105414</v>
      </c>
      <c r="G101" s="25">
        <v>11110</v>
      </c>
      <c r="H101" s="25">
        <f t="shared" si="2"/>
        <v>116854</v>
      </c>
      <c r="I101" s="25"/>
      <c r="J101" s="25">
        <f t="shared" si="3"/>
        <v>116854</v>
      </c>
    </row>
    <row r="102" spans="2:10" x14ac:dyDescent="0.4">
      <c r="B102" s="23"/>
      <c r="C102" s="23"/>
      <c r="D102" s="24" t="s">
        <v>73</v>
      </c>
      <c r="E102" s="25"/>
      <c r="F102" s="25">
        <v>837772</v>
      </c>
      <c r="G102" s="25"/>
      <c r="H102" s="25">
        <f t="shared" si="2"/>
        <v>837772</v>
      </c>
      <c r="I102" s="25"/>
      <c r="J102" s="25">
        <f t="shared" si="3"/>
        <v>837772</v>
      </c>
    </row>
    <row r="103" spans="2:10" x14ac:dyDescent="0.4">
      <c r="B103" s="23"/>
      <c r="C103" s="23"/>
      <c r="D103" s="24" t="s">
        <v>74</v>
      </c>
      <c r="E103" s="25"/>
      <c r="F103" s="25">
        <v>1318312</v>
      </c>
      <c r="G103" s="25"/>
      <c r="H103" s="25">
        <f t="shared" si="2"/>
        <v>1318312</v>
      </c>
      <c r="I103" s="25"/>
      <c r="J103" s="25">
        <f t="shared" si="3"/>
        <v>1318312</v>
      </c>
    </row>
    <row r="104" spans="2:10" x14ac:dyDescent="0.4">
      <c r="B104" s="23"/>
      <c r="C104" s="23"/>
      <c r="D104" s="24" t="s">
        <v>92</v>
      </c>
      <c r="E104" s="25"/>
      <c r="F104" s="25"/>
      <c r="G104" s="25"/>
      <c r="H104" s="25">
        <f t="shared" si="2"/>
        <v>0</v>
      </c>
      <c r="I104" s="25"/>
      <c r="J104" s="25">
        <f t="shared" si="3"/>
        <v>0</v>
      </c>
    </row>
    <row r="105" spans="2:10" x14ac:dyDescent="0.4">
      <c r="B105" s="23"/>
      <c r="C105" s="23"/>
      <c r="D105" s="24" t="s">
        <v>93</v>
      </c>
      <c r="E105" s="25"/>
      <c r="F105" s="25">
        <v>8636</v>
      </c>
      <c r="G105" s="25"/>
      <c r="H105" s="25">
        <f t="shared" si="2"/>
        <v>8636</v>
      </c>
      <c r="I105" s="25"/>
      <c r="J105" s="25">
        <f t="shared" si="3"/>
        <v>8636</v>
      </c>
    </row>
    <row r="106" spans="2:10" x14ac:dyDescent="0.4">
      <c r="B106" s="23"/>
      <c r="C106" s="23"/>
      <c r="D106" s="24" t="s">
        <v>94</v>
      </c>
      <c r="E106" s="25"/>
      <c r="F106" s="25">
        <v>421980</v>
      </c>
      <c r="G106" s="25"/>
      <c r="H106" s="25">
        <f t="shared" si="2"/>
        <v>421980</v>
      </c>
      <c r="I106" s="25"/>
      <c r="J106" s="25">
        <f t="shared" si="3"/>
        <v>421980</v>
      </c>
    </row>
    <row r="107" spans="2:10" x14ac:dyDescent="0.4">
      <c r="B107" s="23"/>
      <c r="C107" s="23"/>
      <c r="D107" s="24" t="s">
        <v>95</v>
      </c>
      <c r="E107" s="25"/>
      <c r="F107" s="25">
        <v>35400</v>
      </c>
      <c r="G107" s="25"/>
      <c r="H107" s="25">
        <f t="shared" si="2"/>
        <v>35400</v>
      </c>
      <c r="I107" s="25"/>
      <c r="J107" s="25">
        <f t="shared" si="3"/>
        <v>35400</v>
      </c>
    </row>
    <row r="108" spans="2:10" x14ac:dyDescent="0.4">
      <c r="B108" s="23"/>
      <c r="C108" s="23"/>
      <c r="D108" s="24" t="s">
        <v>96</v>
      </c>
      <c r="E108" s="25"/>
      <c r="F108" s="25">
        <v>30000</v>
      </c>
      <c r="G108" s="25"/>
      <c r="H108" s="25">
        <f t="shared" si="2"/>
        <v>30000</v>
      </c>
      <c r="I108" s="25"/>
      <c r="J108" s="25">
        <f t="shared" si="3"/>
        <v>30000</v>
      </c>
    </row>
    <row r="109" spans="2:10" x14ac:dyDescent="0.4">
      <c r="B109" s="23"/>
      <c r="C109" s="23"/>
      <c r="D109" s="24" t="s">
        <v>77</v>
      </c>
      <c r="E109" s="25"/>
      <c r="F109" s="25"/>
      <c r="G109" s="25"/>
      <c r="H109" s="25">
        <f t="shared" si="2"/>
        <v>0</v>
      </c>
      <c r="I109" s="25"/>
      <c r="J109" s="25">
        <f t="shared" si="3"/>
        <v>0</v>
      </c>
    </row>
    <row r="110" spans="2:10" x14ac:dyDescent="0.4">
      <c r="B110" s="23"/>
      <c r="C110" s="23"/>
      <c r="D110" s="24" t="s">
        <v>97</v>
      </c>
      <c r="E110" s="25"/>
      <c r="F110" s="25">
        <v>1173246</v>
      </c>
      <c r="G110" s="25"/>
      <c r="H110" s="25">
        <f t="shared" si="2"/>
        <v>1173246</v>
      </c>
      <c r="I110" s="25"/>
      <c r="J110" s="25">
        <f t="shared" si="3"/>
        <v>1173246</v>
      </c>
    </row>
    <row r="111" spans="2:10" x14ac:dyDescent="0.4">
      <c r="B111" s="23"/>
      <c r="C111" s="23"/>
      <c r="D111" s="24" t="s">
        <v>98</v>
      </c>
      <c r="E111" s="25"/>
      <c r="F111" s="25"/>
      <c r="G111" s="25"/>
      <c r="H111" s="25">
        <f t="shared" si="2"/>
        <v>0</v>
      </c>
      <c r="I111" s="25"/>
      <c r="J111" s="25">
        <f t="shared" si="3"/>
        <v>0</v>
      </c>
    </row>
    <row r="112" spans="2:10" x14ac:dyDescent="0.4">
      <c r="B112" s="23"/>
      <c r="C112" s="23"/>
      <c r="D112" s="24" t="s">
        <v>99</v>
      </c>
      <c r="E112" s="25">
        <f>+E113+E114</f>
        <v>0</v>
      </c>
      <c r="F112" s="25">
        <f>+F113+F114</f>
        <v>498806</v>
      </c>
      <c r="G112" s="25">
        <f>+G113+G114</f>
        <v>0</v>
      </c>
      <c r="H112" s="25">
        <f t="shared" si="2"/>
        <v>498806</v>
      </c>
      <c r="I112" s="25">
        <f>+I113+I114</f>
        <v>0</v>
      </c>
      <c r="J112" s="25">
        <f t="shared" si="3"/>
        <v>498806</v>
      </c>
    </row>
    <row r="113" spans="2:10" x14ac:dyDescent="0.4">
      <c r="B113" s="23"/>
      <c r="C113" s="23"/>
      <c r="D113" s="24" t="s">
        <v>100</v>
      </c>
      <c r="E113" s="25"/>
      <c r="F113" s="25">
        <v>498806</v>
      </c>
      <c r="G113" s="25"/>
      <c r="H113" s="25">
        <f t="shared" si="2"/>
        <v>498806</v>
      </c>
      <c r="I113" s="25"/>
      <c r="J113" s="25">
        <f t="shared" si="3"/>
        <v>498806</v>
      </c>
    </row>
    <row r="114" spans="2:10" x14ac:dyDescent="0.4">
      <c r="B114" s="23"/>
      <c r="C114" s="23"/>
      <c r="D114" s="24" t="s">
        <v>77</v>
      </c>
      <c r="E114" s="25"/>
      <c r="F114" s="25"/>
      <c r="G114" s="25"/>
      <c r="H114" s="25">
        <f t="shared" si="2"/>
        <v>0</v>
      </c>
      <c r="I114" s="25"/>
      <c r="J114" s="25">
        <f t="shared" si="3"/>
        <v>0</v>
      </c>
    </row>
    <row r="115" spans="2:10" x14ac:dyDescent="0.4">
      <c r="B115" s="23"/>
      <c r="C115" s="23"/>
      <c r="D115" s="24" t="s">
        <v>101</v>
      </c>
      <c r="E115" s="25">
        <f>+E116+E117</f>
        <v>0</v>
      </c>
      <c r="F115" s="25">
        <f>+F116+F117</f>
        <v>0</v>
      </c>
      <c r="G115" s="25">
        <f>+G116+G117</f>
        <v>0</v>
      </c>
      <c r="H115" s="25">
        <f t="shared" si="2"/>
        <v>0</v>
      </c>
      <c r="I115" s="25">
        <f>+I116+I117</f>
        <v>0</v>
      </c>
      <c r="J115" s="25">
        <f t="shared" si="3"/>
        <v>0</v>
      </c>
    </row>
    <row r="116" spans="2:10" x14ac:dyDescent="0.4">
      <c r="B116" s="23"/>
      <c r="C116" s="23"/>
      <c r="D116" s="24" t="s">
        <v>102</v>
      </c>
      <c r="E116" s="25"/>
      <c r="F116" s="25"/>
      <c r="G116" s="25"/>
      <c r="H116" s="25">
        <f t="shared" si="2"/>
        <v>0</v>
      </c>
      <c r="I116" s="25"/>
      <c r="J116" s="25">
        <f t="shared" si="3"/>
        <v>0</v>
      </c>
    </row>
    <row r="117" spans="2:10" x14ac:dyDescent="0.4">
      <c r="B117" s="23"/>
      <c r="C117" s="23"/>
      <c r="D117" s="24" t="s">
        <v>103</v>
      </c>
      <c r="E117" s="25"/>
      <c r="F117" s="25"/>
      <c r="G117" s="25"/>
      <c r="H117" s="25">
        <f t="shared" si="2"/>
        <v>0</v>
      </c>
      <c r="I117" s="25"/>
      <c r="J117" s="25">
        <f t="shared" si="3"/>
        <v>0</v>
      </c>
    </row>
    <row r="118" spans="2:10" x14ac:dyDescent="0.4">
      <c r="B118" s="23"/>
      <c r="C118" s="26"/>
      <c r="D118" s="27" t="s">
        <v>104</v>
      </c>
      <c r="E118" s="28">
        <f>+E61+E69+E87+E110+E111+E112+E115</f>
        <v>121330</v>
      </c>
      <c r="F118" s="28">
        <f>+F61+F69+F87+F110+F111+F112+F115</f>
        <v>146237567</v>
      </c>
      <c r="G118" s="28">
        <f>+G61+G69+G87+G110+G111+G112+G115</f>
        <v>22539081</v>
      </c>
      <c r="H118" s="28">
        <f t="shared" si="2"/>
        <v>168897978</v>
      </c>
      <c r="I118" s="28">
        <f>+I61+I69+I87+I110+I111+I112+I115</f>
        <v>0</v>
      </c>
      <c r="J118" s="28">
        <f t="shared" si="3"/>
        <v>168897978</v>
      </c>
    </row>
    <row r="119" spans="2:10" x14ac:dyDescent="0.4">
      <c r="B119" s="26"/>
      <c r="C119" s="29" t="s">
        <v>105</v>
      </c>
      <c r="D119" s="30"/>
      <c r="E119" s="31">
        <f xml:space="preserve"> +E60 - E118</f>
        <v>-121328</v>
      </c>
      <c r="F119" s="31">
        <f xml:space="preserve"> +F60 - F118</f>
        <v>12657126</v>
      </c>
      <c r="G119" s="31">
        <f xml:space="preserve"> +G60 - G118</f>
        <v>-661070</v>
      </c>
      <c r="H119" s="31">
        <f t="shared" si="2"/>
        <v>11874728</v>
      </c>
      <c r="I119" s="31">
        <f xml:space="preserve"> +I60 - I118</f>
        <v>0</v>
      </c>
      <c r="J119" s="31">
        <f>J60-J118</f>
        <v>11874728</v>
      </c>
    </row>
    <row r="120" spans="2:10" x14ac:dyDescent="0.4">
      <c r="B120" s="20" t="s">
        <v>106</v>
      </c>
      <c r="C120" s="20" t="s">
        <v>13</v>
      </c>
      <c r="D120" s="24" t="s">
        <v>107</v>
      </c>
      <c r="E120" s="25">
        <f>+E121+E122</f>
        <v>0</v>
      </c>
      <c r="F120" s="25">
        <f>+F121+F122</f>
        <v>0</v>
      </c>
      <c r="G120" s="25">
        <f>+G121+G122</f>
        <v>0</v>
      </c>
      <c r="H120" s="25">
        <f t="shared" si="2"/>
        <v>0</v>
      </c>
      <c r="I120" s="25">
        <f>+I121+I122</f>
        <v>0</v>
      </c>
      <c r="J120" s="25">
        <f t="shared" si="3"/>
        <v>0</v>
      </c>
    </row>
    <row r="121" spans="2:10" x14ac:dyDescent="0.4">
      <c r="B121" s="23"/>
      <c r="C121" s="23"/>
      <c r="D121" s="24" t="s">
        <v>108</v>
      </c>
      <c r="E121" s="25"/>
      <c r="F121" s="25"/>
      <c r="G121" s="25"/>
      <c r="H121" s="25">
        <f t="shared" si="2"/>
        <v>0</v>
      </c>
      <c r="I121" s="25"/>
      <c r="J121" s="25">
        <f t="shared" si="3"/>
        <v>0</v>
      </c>
    </row>
    <row r="122" spans="2:10" x14ac:dyDescent="0.4">
      <c r="B122" s="23"/>
      <c r="C122" s="23"/>
      <c r="D122" s="24" t="s">
        <v>109</v>
      </c>
      <c r="E122" s="25"/>
      <c r="F122" s="25"/>
      <c r="G122" s="25"/>
      <c r="H122" s="25">
        <f t="shared" si="2"/>
        <v>0</v>
      </c>
      <c r="I122" s="25"/>
      <c r="J122" s="25">
        <f t="shared" si="3"/>
        <v>0</v>
      </c>
    </row>
    <row r="123" spans="2:10" x14ac:dyDescent="0.4">
      <c r="B123" s="23"/>
      <c r="C123" s="23"/>
      <c r="D123" s="24" t="s">
        <v>110</v>
      </c>
      <c r="E123" s="25">
        <f>+E124+E125</f>
        <v>0</v>
      </c>
      <c r="F123" s="25">
        <f>+F124+F125</f>
        <v>0</v>
      </c>
      <c r="G123" s="25">
        <f>+G124+G125</f>
        <v>0</v>
      </c>
      <c r="H123" s="25">
        <f t="shared" si="2"/>
        <v>0</v>
      </c>
      <c r="I123" s="25">
        <f>+I124+I125</f>
        <v>0</v>
      </c>
      <c r="J123" s="25">
        <f t="shared" si="3"/>
        <v>0</v>
      </c>
    </row>
    <row r="124" spans="2:10" x14ac:dyDescent="0.4">
      <c r="B124" s="23"/>
      <c r="C124" s="23"/>
      <c r="D124" s="24" t="s">
        <v>111</v>
      </c>
      <c r="E124" s="25"/>
      <c r="F124" s="25"/>
      <c r="G124" s="25"/>
      <c r="H124" s="25">
        <f t="shared" si="2"/>
        <v>0</v>
      </c>
      <c r="I124" s="25"/>
      <c r="J124" s="25">
        <f t="shared" si="3"/>
        <v>0</v>
      </c>
    </row>
    <row r="125" spans="2:10" x14ac:dyDescent="0.4">
      <c r="B125" s="23"/>
      <c r="C125" s="23"/>
      <c r="D125" s="24" t="s">
        <v>112</v>
      </c>
      <c r="E125" s="25"/>
      <c r="F125" s="25"/>
      <c r="G125" s="25"/>
      <c r="H125" s="25">
        <f t="shared" si="2"/>
        <v>0</v>
      </c>
      <c r="I125" s="25"/>
      <c r="J125" s="25">
        <f t="shared" si="3"/>
        <v>0</v>
      </c>
    </row>
    <row r="126" spans="2:10" x14ac:dyDescent="0.4">
      <c r="B126" s="23"/>
      <c r="C126" s="23"/>
      <c r="D126" s="24" t="s">
        <v>113</v>
      </c>
      <c r="E126" s="25"/>
      <c r="F126" s="25"/>
      <c r="G126" s="25"/>
      <c r="H126" s="25">
        <f t="shared" si="2"/>
        <v>0</v>
      </c>
      <c r="I126" s="25"/>
      <c r="J126" s="25">
        <f t="shared" si="3"/>
        <v>0</v>
      </c>
    </row>
    <row r="127" spans="2:10" x14ac:dyDescent="0.4">
      <c r="B127" s="23"/>
      <c r="C127" s="23"/>
      <c r="D127" s="24" t="s">
        <v>114</v>
      </c>
      <c r="E127" s="25"/>
      <c r="F127" s="25"/>
      <c r="G127" s="25"/>
      <c r="H127" s="25">
        <f t="shared" si="2"/>
        <v>0</v>
      </c>
      <c r="I127" s="25"/>
      <c r="J127" s="25">
        <f t="shared" si="3"/>
        <v>0</v>
      </c>
    </row>
    <row r="128" spans="2:10" x14ac:dyDescent="0.4">
      <c r="B128" s="23"/>
      <c r="C128" s="23"/>
      <c r="D128" s="24" t="s">
        <v>115</v>
      </c>
      <c r="E128" s="25">
        <f>+E129+E130+E131</f>
        <v>0</v>
      </c>
      <c r="F128" s="25">
        <f>+F129+F130+F131</f>
        <v>0</v>
      </c>
      <c r="G128" s="25">
        <f>+G129+G130+G131</f>
        <v>0</v>
      </c>
      <c r="H128" s="25">
        <f t="shared" si="2"/>
        <v>0</v>
      </c>
      <c r="I128" s="25">
        <f>+I129+I130+I131</f>
        <v>0</v>
      </c>
      <c r="J128" s="25">
        <f t="shared" si="3"/>
        <v>0</v>
      </c>
    </row>
    <row r="129" spans="2:10" x14ac:dyDescent="0.4">
      <c r="B129" s="23"/>
      <c r="C129" s="23"/>
      <c r="D129" s="24" t="s">
        <v>116</v>
      </c>
      <c r="E129" s="25"/>
      <c r="F129" s="25"/>
      <c r="G129" s="25"/>
      <c r="H129" s="25">
        <f t="shared" si="2"/>
        <v>0</v>
      </c>
      <c r="I129" s="25"/>
      <c r="J129" s="25">
        <f t="shared" si="3"/>
        <v>0</v>
      </c>
    </row>
    <row r="130" spans="2:10" x14ac:dyDescent="0.4">
      <c r="B130" s="23"/>
      <c r="C130" s="23"/>
      <c r="D130" s="24" t="s">
        <v>117</v>
      </c>
      <c r="E130" s="25"/>
      <c r="F130" s="25"/>
      <c r="G130" s="25"/>
      <c r="H130" s="25">
        <f t="shared" si="2"/>
        <v>0</v>
      </c>
      <c r="I130" s="25"/>
      <c r="J130" s="25">
        <f t="shared" si="3"/>
        <v>0</v>
      </c>
    </row>
    <row r="131" spans="2:10" x14ac:dyDescent="0.4">
      <c r="B131" s="23"/>
      <c r="C131" s="23"/>
      <c r="D131" s="24" t="s">
        <v>118</v>
      </c>
      <c r="E131" s="25"/>
      <c r="F131" s="25"/>
      <c r="G131" s="25"/>
      <c r="H131" s="25">
        <f t="shared" si="2"/>
        <v>0</v>
      </c>
      <c r="I131" s="25"/>
      <c r="J131" s="25">
        <f t="shared" si="3"/>
        <v>0</v>
      </c>
    </row>
    <row r="132" spans="2:10" x14ac:dyDescent="0.4">
      <c r="B132" s="23"/>
      <c r="C132" s="23"/>
      <c r="D132" s="24" t="s">
        <v>119</v>
      </c>
      <c r="E132" s="25">
        <f>+E133</f>
        <v>0</v>
      </c>
      <c r="F132" s="25">
        <f>+F133</f>
        <v>0</v>
      </c>
      <c r="G132" s="25">
        <f>+G133</f>
        <v>0</v>
      </c>
      <c r="H132" s="25">
        <f t="shared" si="2"/>
        <v>0</v>
      </c>
      <c r="I132" s="25">
        <f>+I133</f>
        <v>0</v>
      </c>
      <c r="J132" s="25">
        <f t="shared" si="3"/>
        <v>0</v>
      </c>
    </row>
    <row r="133" spans="2:10" x14ac:dyDescent="0.4">
      <c r="B133" s="23"/>
      <c r="C133" s="23"/>
      <c r="D133" s="24" t="s">
        <v>120</v>
      </c>
      <c r="E133" s="25"/>
      <c r="F133" s="25"/>
      <c r="G133" s="25"/>
      <c r="H133" s="25">
        <f t="shared" si="2"/>
        <v>0</v>
      </c>
      <c r="I133" s="25"/>
      <c r="J133" s="25">
        <f t="shared" si="3"/>
        <v>0</v>
      </c>
    </row>
    <row r="134" spans="2:10" x14ac:dyDescent="0.4">
      <c r="B134" s="23"/>
      <c r="C134" s="26"/>
      <c r="D134" s="27" t="s">
        <v>121</v>
      </c>
      <c r="E134" s="28">
        <f>+E120+E123+E126+E127+E128+E132</f>
        <v>0</v>
      </c>
      <c r="F134" s="28">
        <f>+F120+F123+F126+F127+F128+F132</f>
        <v>0</v>
      </c>
      <c r="G134" s="28">
        <f>+G120+G123+G126+G127+G128+G132</f>
        <v>0</v>
      </c>
      <c r="H134" s="28">
        <f t="shared" si="2"/>
        <v>0</v>
      </c>
      <c r="I134" s="28">
        <f>+I120+I123+I126+I127+I128+I132</f>
        <v>0</v>
      </c>
      <c r="J134" s="28">
        <f t="shared" si="3"/>
        <v>0</v>
      </c>
    </row>
    <row r="135" spans="2:10" x14ac:dyDescent="0.4">
      <c r="B135" s="23"/>
      <c r="C135" s="20" t="s">
        <v>52</v>
      </c>
      <c r="D135" s="24" t="s">
        <v>122</v>
      </c>
      <c r="E135" s="25"/>
      <c r="F135" s="25">
        <v>9120000</v>
      </c>
      <c r="G135" s="25"/>
      <c r="H135" s="25">
        <f t="shared" si="2"/>
        <v>9120000</v>
      </c>
      <c r="I135" s="25"/>
      <c r="J135" s="25">
        <f t="shared" si="3"/>
        <v>9120000</v>
      </c>
    </row>
    <row r="136" spans="2:10" x14ac:dyDescent="0.4">
      <c r="B136" s="23"/>
      <c r="C136" s="23"/>
      <c r="D136" s="24" t="s">
        <v>123</v>
      </c>
      <c r="E136" s="25"/>
      <c r="F136" s="25"/>
      <c r="G136" s="25"/>
      <c r="H136" s="25">
        <f t="shared" ref="H136:H195" si="4">+E136+F136+G136</f>
        <v>0</v>
      </c>
      <c r="I136" s="25"/>
      <c r="J136" s="25">
        <f t="shared" ref="J136:J194" si="5">H136-ABS(I136)</f>
        <v>0</v>
      </c>
    </row>
    <row r="137" spans="2:10" x14ac:dyDescent="0.4">
      <c r="B137" s="23"/>
      <c r="C137" s="23"/>
      <c r="D137" s="24" t="s">
        <v>124</v>
      </c>
      <c r="E137" s="25">
        <f>+E138+E139+E140+E141+E142</f>
        <v>0</v>
      </c>
      <c r="F137" s="25">
        <f>+F138+F139+F140+F141+F142</f>
        <v>999240</v>
      </c>
      <c r="G137" s="25">
        <f>+G138+G139+G140+G141+G142</f>
        <v>0</v>
      </c>
      <c r="H137" s="25">
        <f t="shared" si="4"/>
        <v>999240</v>
      </c>
      <c r="I137" s="25">
        <f>+I138+I139+I140+I141+I142</f>
        <v>0</v>
      </c>
      <c r="J137" s="25">
        <f t="shared" si="5"/>
        <v>999240</v>
      </c>
    </row>
    <row r="138" spans="2:10" x14ac:dyDescent="0.4">
      <c r="B138" s="23"/>
      <c r="C138" s="23"/>
      <c r="D138" s="24" t="s">
        <v>125</v>
      </c>
      <c r="E138" s="25"/>
      <c r="F138" s="25"/>
      <c r="G138" s="25"/>
      <c r="H138" s="25">
        <f t="shared" si="4"/>
        <v>0</v>
      </c>
      <c r="I138" s="25"/>
      <c r="J138" s="25">
        <f t="shared" si="5"/>
        <v>0</v>
      </c>
    </row>
    <row r="139" spans="2:10" x14ac:dyDescent="0.4">
      <c r="B139" s="23"/>
      <c r="C139" s="23"/>
      <c r="D139" s="24" t="s">
        <v>126</v>
      </c>
      <c r="E139" s="25"/>
      <c r="F139" s="25"/>
      <c r="G139" s="25"/>
      <c r="H139" s="25">
        <f t="shared" si="4"/>
        <v>0</v>
      </c>
      <c r="I139" s="25"/>
      <c r="J139" s="25">
        <f t="shared" si="5"/>
        <v>0</v>
      </c>
    </row>
    <row r="140" spans="2:10" x14ac:dyDescent="0.4">
      <c r="B140" s="23"/>
      <c r="C140" s="23"/>
      <c r="D140" s="24" t="s">
        <v>127</v>
      </c>
      <c r="E140" s="25"/>
      <c r="F140" s="25"/>
      <c r="G140" s="25"/>
      <c r="H140" s="25">
        <f t="shared" si="4"/>
        <v>0</v>
      </c>
      <c r="I140" s="25"/>
      <c r="J140" s="25">
        <f t="shared" si="5"/>
        <v>0</v>
      </c>
    </row>
    <row r="141" spans="2:10" x14ac:dyDescent="0.4">
      <c r="B141" s="23"/>
      <c r="C141" s="23"/>
      <c r="D141" s="24" t="s">
        <v>128</v>
      </c>
      <c r="E141" s="25"/>
      <c r="F141" s="25">
        <v>999240</v>
      </c>
      <c r="G141" s="25"/>
      <c r="H141" s="25">
        <f t="shared" si="4"/>
        <v>999240</v>
      </c>
      <c r="I141" s="25"/>
      <c r="J141" s="25">
        <f t="shared" si="5"/>
        <v>999240</v>
      </c>
    </row>
    <row r="142" spans="2:10" x14ac:dyDescent="0.4">
      <c r="B142" s="23"/>
      <c r="C142" s="23"/>
      <c r="D142" s="24" t="s">
        <v>129</v>
      </c>
      <c r="E142" s="25"/>
      <c r="F142" s="25"/>
      <c r="G142" s="25"/>
      <c r="H142" s="25">
        <f t="shared" si="4"/>
        <v>0</v>
      </c>
      <c r="I142" s="25"/>
      <c r="J142" s="25">
        <f t="shared" si="5"/>
        <v>0</v>
      </c>
    </row>
    <row r="143" spans="2:10" x14ac:dyDescent="0.4">
      <c r="B143" s="23"/>
      <c r="C143" s="23"/>
      <c r="D143" s="24" t="s">
        <v>130</v>
      </c>
      <c r="E143" s="25"/>
      <c r="F143" s="25"/>
      <c r="G143" s="25"/>
      <c r="H143" s="25">
        <f t="shared" si="4"/>
        <v>0</v>
      </c>
      <c r="I143" s="25"/>
      <c r="J143" s="25">
        <f t="shared" si="5"/>
        <v>0</v>
      </c>
    </row>
    <row r="144" spans="2:10" x14ac:dyDescent="0.4">
      <c r="B144" s="23"/>
      <c r="C144" s="23"/>
      <c r="D144" s="24" t="s">
        <v>131</v>
      </c>
      <c r="E144" s="25"/>
      <c r="F144" s="25">
        <v>1169520</v>
      </c>
      <c r="G144" s="25"/>
      <c r="H144" s="25">
        <f t="shared" si="4"/>
        <v>1169520</v>
      </c>
      <c r="I144" s="25"/>
      <c r="J144" s="25">
        <f t="shared" si="5"/>
        <v>1169520</v>
      </c>
    </row>
    <row r="145" spans="2:10" x14ac:dyDescent="0.4">
      <c r="B145" s="23"/>
      <c r="C145" s="23"/>
      <c r="D145" s="24" t="s">
        <v>132</v>
      </c>
      <c r="E145" s="25">
        <f>+E146</f>
        <v>0</v>
      </c>
      <c r="F145" s="25">
        <f>+F146</f>
        <v>0</v>
      </c>
      <c r="G145" s="25">
        <f>+G146</f>
        <v>0</v>
      </c>
      <c r="H145" s="25">
        <f t="shared" si="4"/>
        <v>0</v>
      </c>
      <c r="I145" s="25">
        <f>+I146</f>
        <v>0</v>
      </c>
      <c r="J145" s="25">
        <f t="shared" si="5"/>
        <v>0</v>
      </c>
    </row>
    <row r="146" spans="2:10" x14ac:dyDescent="0.4">
      <c r="B146" s="23"/>
      <c r="C146" s="23"/>
      <c r="D146" s="24" t="s">
        <v>133</v>
      </c>
      <c r="E146" s="25"/>
      <c r="F146" s="25"/>
      <c r="G146" s="25"/>
      <c r="H146" s="25">
        <f t="shared" si="4"/>
        <v>0</v>
      </c>
      <c r="I146" s="25"/>
      <c r="J146" s="25">
        <f t="shared" si="5"/>
        <v>0</v>
      </c>
    </row>
    <row r="147" spans="2:10" x14ac:dyDescent="0.4">
      <c r="B147" s="23"/>
      <c r="C147" s="26"/>
      <c r="D147" s="27" t="s">
        <v>134</v>
      </c>
      <c r="E147" s="28">
        <f>+E135+E136+E137+E143+E144+E145</f>
        <v>0</v>
      </c>
      <c r="F147" s="28">
        <f>+F135+F136+F137+F143+F144+F145</f>
        <v>11288760</v>
      </c>
      <c r="G147" s="28">
        <f>+G135+G136+G137+G143+G144+G145</f>
        <v>0</v>
      </c>
      <c r="H147" s="28">
        <f t="shared" si="4"/>
        <v>11288760</v>
      </c>
      <c r="I147" s="28">
        <f>+I135+I136+I137+I143+I144+I145</f>
        <v>0</v>
      </c>
      <c r="J147" s="28">
        <f t="shared" si="5"/>
        <v>11288760</v>
      </c>
    </row>
    <row r="148" spans="2:10" x14ac:dyDescent="0.4">
      <c r="B148" s="26"/>
      <c r="C148" s="32" t="s">
        <v>135</v>
      </c>
      <c r="D148" s="30"/>
      <c r="E148" s="31">
        <f xml:space="preserve"> +E134 - E147</f>
        <v>0</v>
      </c>
      <c r="F148" s="31">
        <f xml:space="preserve"> +F134 - F147</f>
        <v>-11288760</v>
      </c>
      <c r="G148" s="31">
        <f xml:space="preserve"> +G134 - G147</f>
        <v>0</v>
      </c>
      <c r="H148" s="31">
        <f t="shared" si="4"/>
        <v>-11288760</v>
      </c>
      <c r="I148" s="31">
        <f xml:space="preserve"> +I134 - I147</f>
        <v>0</v>
      </c>
      <c r="J148" s="31">
        <f>J134-J147</f>
        <v>-11288760</v>
      </c>
    </row>
    <row r="149" spans="2:10" x14ac:dyDescent="0.4">
      <c r="B149" s="20" t="s">
        <v>136</v>
      </c>
      <c r="C149" s="20" t="s">
        <v>13</v>
      </c>
      <c r="D149" s="24" t="s">
        <v>137</v>
      </c>
      <c r="E149" s="25"/>
      <c r="F149" s="25"/>
      <c r="G149" s="25"/>
      <c r="H149" s="25">
        <f t="shared" si="4"/>
        <v>0</v>
      </c>
      <c r="I149" s="25"/>
      <c r="J149" s="25">
        <f t="shared" si="5"/>
        <v>0</v>
      </c>
    </row>
    <row r="150" spans="2:10" x14ac:dyDescent="0.4">
      <c r="B150" s="23"/>
      <c r="C150" s="23"/>
      <c r="D150" s="24" t="s">
        <v>138</v>
      </c>
      <c r="E150" s="25"/>
      <c r="F150" s="25"/>
      <c r="G150" s="25"/>
      <c r="H150" s="25">
        <f t="shared" si="4"/>
        <v>0</v>
      </c>
      <c r="I150" s="25"/>
      <c r="J150" s="25">
        <f t="shared" si="5"/>
        <v>0</v>
      </c>
    </row>
    <row r="151" spans="2:10" x14ac:dyDescent="0.4">
      <c r="B151" s="23"/>
      <c r="C151" s="23"/>
      <c r="D151" s="24" t="s">
        <v>139</v>
      </c>
      <c r="E151" s="25"/>
      <c r="F151" s="25"/>
      <c r="G151" s="25"/>
      <c r="H151" s="25">
        <f t="shared" si="4"/>
        <v>0</v>
      </c>
      <c r="I151" s="25"/>
      <c r="J151" s="25">
        <f t="shared" si="5"/>
        <v>0</v>
      </c>
    </row>
    <row r="152" spans="2:10" x14ac:dyDescent="0.4">
      <c r="B152" s="23"/>
      <c r="C152" s="23"/>
      <c r="D152" s="24" t="s">
        <v>140</v>
      </c>
      <c r="E152" s="25"/>
      <c r="F152" s="25"/>
      <c r="G152" s="25"/>
      <c r="H152" s="25">
        <f t="shared" si="4"/>
        <v>0</v>
      </c>
      <c r="I152" s="25"/>
      <c r="J152" s="25">
        <f t="shared" si="5"/>
        <v>0</v>
      </c>
    </row>
    <row r="153" spans="2:10" x14ac:dyDescent="0.4">
      <c r="B153" s="23"/>
      <c r="C153" s="23"/>
      <c r="D153" s="24" t="s">
        <v>141</v>
      </c>
      <c r="E153" s="25"/>
      <c r="F153" s="25"/>
      <c r="G153" s="25"/>
      <c r="H153" s="25">
        <f t="shared" si="4"/>
        <v>0</v>
      </c>
      <c r="I153" s="25"/>
      <c r="J153" s="25">
        <f t="shared" si="5"/>
        <v>0</v>
      </c>
    </row>
    <row r="154" spans="2:10" x14ac:dyDescent="0.4">
      <c r="B154" s="23"/>
      <c r="C154" s="23"/>
      <c r="D154" s="24" t="s">
        <v>142</v>
      </c>
      <c r="E154" s="25"/>
      <c r="F154" s="25"/>
      <c r="G154" s="25"/>
      <c r="H154" s="25">
        <f t="shared" si="4"/>
        <v>0</v>
      </c>
      <c r="I154" s="25"/>
      <c r="J154" s="25">
        <f t="shared" si="5"/>
        <v>0</v>
      </c>
    </row>
    <row r="155" spans="2:10" x14ac:dyDescent="0.4">
      <c r="B155" s="23"/>
      <c r="C155" s="23"/>
      <c r="D155" s="24" t="s">
        <v>143</v>
      </c>
      <c r="E155" s="25">
        <f>+E156+E157+E158+E159+E160</f>
        <v>0</v>
      </c>
      <c r="F155" s="25">
        <f>+F156+F157+F158+F159+F160</f>
        <v>0</v>
      </c>
      <c r="G155" s="25">
        <f>+G156+G157+G158+G159+G160</f>
        <v>0</v>
      </c>
      <c r="H155" s="25">
        <f t="shared" si="4"/>
        <v>0</v>
      </c>
      <c r="I155" s="25">
        <f>+I156+I157+I158+I159+I160</f>
        <v>0</v>
      </c>
      <c r="J155" s="25">
        <f t="shared" si="5"/>
        <v>0</v>
      </c>
    </row>
    <row r="156" spans="2:10" x14ac:dyDescent="0.4">
      <c r="B156" s="23"/>
      <c r="C156" s="23"/>
      <c r="D156" s="24" t="s">
        <v>144</v>
      </c>
      <c r="E156" s="25"/>
      <c r="F156" s="25"/>
      <c r="G156" s="25"/>
      <c r="H156" s="25">
        <f t="shared" si="4"/>
        <v>0</v>
      </c>
      <c r="I156" s="25"/>
      <c r="J156" s="25">
        <f t="shared" si="5"/>
        <v>0</v>
      </c>
    </row>
    <row r="157" spans="2:10" x14ac:dyDescent="0.4">
      <c r="B157" s="23"/>
      <c r="C157" s="23"/>
      <c r="D157" s="24" t="s">
        <v>145</v>
      </c>
      <c r="E157" s="25"/>
      <c r="F157" s="25"/>
      <c r="G157" s="25"/>
      <c r="H157" s="25">
        <f t="shared" si="4"/>
        <v>0</v>
      </c>
      <c r="I157" s="25"/>
      <c r="J157" s="25">
        <f t="shared" si="5"/>
        <v>0</v>
      </c>
    </row>
    <row r="158" spans="2:10" x14ac:dyDescent="0.4">
      <c r="B158" s="23"/>
      <c r="C158" s="23"/>
      <c r="D158" s="24" t="s">
        <v>146</v>
      </c>
      <c r="E158" s="25"/>
      <c r="F158" s="25"/>
      <c r="G158" s="25"/>
      <c r="H158" s="25">
        <f t="shared" si="4"/>
        <v>0</v>
      </c>
      <c r="I158" s="25"/>
      <c r="J158" s="25">
        <f t="shared" si="5"/>
        <v>0</v>
      </c>
    </row>
    <row r="159" spans="2:10" x14ac:dyDescent="0.4">
      <c r="B159" s="23"/>
      <c r="C159" s="23"/>
      <c r="D159" s="24" t="s">
        <v>147</v>
      </c>
      <c r="E159" s="25"/>
      <c r="F159" s="25"/>
      <c r="G159" s="25"/>
      <c r="H159" s="25">
        <f t="shared" si="4"/>
        <v>0</v>
      </c>
      <c r="I159" s="25"/>
      <c r="J159" s="25">
        <f t="shared" si="5"/>
        <v>0</v>
      </c>
    </row>
    <row r="160" spans="2:10" x14ac:dyDescent="0.4">
      <c r="B160" s="23"/>
      <c r="C160" s="23"/>
      <c r="D160" s="24" t="s">
        <v>148</v>
      </c>
      <c r="E160" s="25"/>
      <c r="F160" s="25"/>
      <c r="G160" s="25"/>
      <c r="H160" s="25">
        <f t="shared" si="4"/>
        <v>0</v>
      </c>
      <c r="I160" s="25"/>
      <c r="J160" s="25">
        <f t="shared" si="5"/>
        <v>0</v>
      </c>
    </row>
    <row r="161" spans="2:10" x14ac:dyDescent="0.4">
      <c r="B161" s="23"/>
      <c r="C161" s="23"/>
      <c r="D161" s="24" t="s">
        <v>149</v>
      </c>
      <c r="E161" s="25"/>
      <c r="F161" s="25"/>
      <c r="G161" s="25"/>
      <c r="H161" s="25">
        <f t="shared" si="4"/>
        <v>0</v>
      </c>
      <c r="I161" s="25"/>
      <c r="J161" s="25">
        <f t="shared" si="5"/>
        <v>0</v>
      </c>
    </row>
    <row r="162" spans="2:10" x14ac:dyDescent="0.4">
      <c r="B162" s="23"/>
      <c r="C162" s="23"/>
      <c r="D162" s="24" t="s">
        <v>150</v>
      </c>
      <c r="E162" s="25"/>
      <c r="F162" s="25"/>
      <c r="G162" s="25"/>
      <c r="H162" s="25">
        <f t="shared" si="4"/>
        <v>0</v>
      </c>
      <c r="I162" s="25"/>
      <c r="J162" s="25">
        <f t="shared" si="5"/>
        <v>0</v>
      </c>
    </row>
    <row r="163" spans="2:10" x14ac:dyDescent="0.4">
      <c r="B163" s="23"/>
      <c r="C163" s="23"/>
      <c r="D163" s="24" t="s">
        <v>151</v>
      </c>
      <c r="E163" s="25"/>
      <c r="F163" s="25"/>
      <c r="G163" s="25"/>
      <c r="H163" s="25">
        <f t="shared" si="4"/>
        <v>0</v>
      </c>
      <c r="I163" s="25"/>
      <c r="J163" s="25">
        <f t="shared" si="5"/>
        <v>0</v>
      </c>
    </row>
    <row r="164" spans="2:10" x14ac:dyDescent="0.4">
      <c r="B164" s="23"/>
      <c r="C164" s="23"/>
      <c r="D164" s="24" t="s">
        <v>152</v>
      </c>
      <c r="E164" s="25"/>
      <c r="F164" s="25">
        <v>1800000</v>
      </c>
      <c r="G164" s="25"/>
      <c r="H164" s="25">
        <f t="shared" si="4"/>
        <v>1800000</v>
      </c>
      <c r="I164" s="25"/>
      <c r="J164" s="25">
        <f t="shared" si="5"/>
        <v>1800000</v>
      </c>
    </row>
    <row r="165" spans="2:10" x14ac:dyDescent="0.4">
      <c r="B165" s="23"/>
      <c r="C165" s="23"/>
      <c r="D165" s="24" t="s">
        <v>153</v>
      </c>
      <c r="E165" s="25"/>
      <c r="F165" s="25"/>
      <c r="G165" s="25"/>
      <c r="H165" s="25">
        <f t="shared" si="4"/>
        <v>0</v>
      </c>
      <c r="I165" s="25"/>
      <c r="J165" s="25">
        <f t="shared" si="5"/>
        <v>0</v>
      </c>
    </row>
    <row r="166" spans="2:10" x14ac:dyDescent="0.4">
      <c r="B166" s="23"/>
      <c r="C166" s="23"/>
      <c r="D166" s="24" t="s">
        <v>154</v>
      </c>
      <c r="E166" s="25"/>
      <c r="F166" s="25"/>
      <c r="G166" s="25"/>
      <c r="H166" s="25">
        <f t="shared" si="4"/>
        <v>0</v>
      </c>
      <c r="I166" s="25"/>
      <c r="J166" s="25">
        <f t="shared" si="5"/>
        <v>0</v>
      </c>
    </row>
    <row r="167" spans="2:10" x14ac:dyDescent="0.4">
      <c r="B167" s="23"/>
      <c r="C167" s="23"/>
      <c r="D167" s="24" t="s">
        <v>155</v>
      </c>
      <c r="E167" s="25">
        <v>100000</v>
      </c>
      <c r="F167" s="25"/>
      <c r="G167" s="25"/>
      <c r="H167" s="25">
        <f t="shared" si="4"/>
        <v>100000</v>
      </c>
      <c r="I167" s="25">
        <v>-100000</v>
      </c>
      <c r="J167" s="25">
        <f t="shared" si="5"/>
        <v>0</v>
      </c>
    </row>
    <row r="168" spans="2:10" x14ac:dyDescent="0.4">
      <c r="B168" s="23"/>
      <c r="C168" s="23"/>
      <c r="D168" s="24" t="s">
        <v>156</v>
      </c>
      <c r="E168" s="25">
        <f>+E169</f>
        <v>0</v>
      </c>
      <c r="F168" s="25">
        <f>+F169</f>
        <v>0</v>
      </c>
      <c r="G168" s="25">
        <f>+G169</f>
        <v>0</v>
      </c>
      <c r="H168" s="25">
        <f t="shared" si="4"/>
        <v>0</v>
      </c>
      <c r="I168" s="25">
        <f>+I169</f>
        <v>0</v>
      </c>
      <c r="J168" s="25">
        <f t="shared" si="5"/>
        <v>0</v>
      </c>
    </row>
    <row r="169" spans="2:10" x14ac:dyDescent="0.4">
      <c r="B169" s="23"/>
      <c r="C169" s="23"/>
      <c r="D169" s="24" t="s">
        <v>157</v>
      </c>
      <c r="E169" s="25"/>
      <c r="F169" s="25"/>
      <c r="G169" s="25"/>
      <c r="H169" s="25">
        <f t="shared" si="4"/>
        <v>0</v>
      </c>
      <c r="I169" s="25"/>
      <c r="J169" s="25">
        <f t="shared" si="5"/>
        <v>0</v>
      </c>
    </row>
    <row r="170" spans="2:10" x14ac:dyDescent="0.4">
      <c r="B170" s="23"/>
      <c r="C170" s="26"/>
      <c r="D170" s="27" t="s">
        <v>158</v>
      </c>
      <c r="E170" s="28">
        <f>+E149+E150+E151+E152+E153+E154+E155+E161+E162+E163+E164+E165+E166+E167+E168</f>
        <v>100000</v>
      </c>
      <c r="F170" s="28">
        <f>+F149+F150+F151+F152+F153+F154+F155+F161+F162+F163+F164+F165+F166+F167+F168</f>
        <v>1800000</v>
      </c>
      <c r="G170" s="28">
        <f>+G149+G150+G151+G152+G153+G154+G155+G161+G162+G163+G164+G165+G166+G167+G168</f>
        <v>0</v>
      </c>
      <c r="H170" s="28">
        <f t="shared" si="4"/>
        <v>1900000</v>
      </c>
      <c r="I170" s="28">
        <f>+I149+I150+I151+I152+I153+I154+I155+I161+I162+I163+I164+I165+I166+I167+I168</f>
        <v>-100000</v>
      </c>
      <c r="J170" s="28">
        <f t="shared" si="5"/>
        <v>1800000</v>
      </c>
    </row>
    <row r="171" spans="2:10" x14ac:dyDescent="0.4">
      <c r="B171" s="23"/>
      <c r="C171" s="20" t="s">
        <v>52</v>
      </c>
      <c r="D171" s="24" t="s">
        <v>159</v>
      </c>
      <c r="E171" s="25"/>
      <c r="F171" s="25"/>
      <c r="G171" s="25"/>
      <c r="H171" s="25">
        <f t="shared" si="4"/>
        <v>0</v>
      </c>
      <c r="I171" s="25"/>
      <c r="J171" s="25">
        <f t="shared" si="5"/>
        <v>0</v>
      </c>
    </row>
    <row r="172" spans="2:10" x14ac:dyDescent="0.4">
      <c r="B172" s="23"/>
      <c r="C172" s="23"/>
      <c r="D172" s="24" t="s">
        <v>160</v>
      </c>
      <c r="E172" s="25"/>
      <c r="F172" s="25"/>
      <c r="G172" s="25"/>
      <c r="H172" s="25">
        <f t="shared" si="4"/>
        <v>0</v>
      </c>
      <c r="I172" s="25"/>
      <c r="J172" s="25">
        <f t="shared" si="5"/>
        <v>0</v>
      </c>
    </row>
    <row r="173" spans="2:10" x14ac:dyDescent="0.4">
      <c r="B173" s="23"/>
      <c r="C173" s="23"/>
      <c r="D173" s="24" t="s">
        <v>161</v>
      </c>
      <c r="E173" s="25"/>
      <c r="F173" s="25"/>
      <c r="G173" s="25"/>
      <c r="H173" s="25">
        <f t="shared" si="4"/>
        <v>0</v>
      </c>
      <c r="I173" s="25"/>
      <c r="J173" s="25">
        <f t="shared" si="5"/>
        <v>0</v>
      </c>
    </row>
    <row r="174" spans="2:10" x14ac:dyDescent="0.4">
      <c r="B174" s="23"/>
      <c r="C174" s="23"/>
      <c r="D174" s="24" t="s">
        <v>162</v>
      </c>
      <c r="E174" s="25"/>
      <c r="F174" s="25"/>
      <c r="G174" s="25"/>
      <c r="H174" s="25">
        <f t="shared" si="4"/>
        <v>0</v>
      </c>
      <c r="I174" s="25"/>
      <c r="J174" s="25">
        <f t="shared" si="5"/>
        <v>0</v>
      </c>
    </row>
    <row r="175" spans="2:10" x14ac:dyDescent="0.4">
      <c r="B175" s="23"/>
      <c r="C175" s="23"/>
      <c r="D175" s="24" t="s">
        <v>163</v>
      </c>
      <c r="E175" s="25"/>
      <c r="F175" s="25"/>
      <c r="G175" s="25"/>
      <c r="H175" s="25">
        <f t="shared" si="4"/>
        <v>0</v>
      </c>
      <c r="I175" s="25"/>
      <c r="J175" s="25">
        <f t="shared" si="5"/>
        <v>0</v>
      </c>
    </row>
    <row r="176" spans="2:10" x14ac:dyDescent="0.4">
      <c r="B176" s="23"/>
      <c r="C176" s="23"/>
      <c r="D176" s="24" t="s">
        <v>164</v>
      </c>
      <c r="E176" s="25">
        <f>+E177+E178+E179+E180+E181</f>
        <v>0</v>
      </c>
      <c r="F176" s="25">
        <f>+F177+F178+F179+F180+F181</f>
        <v>0</v>
      </c>
      <c r="G176" s="25">
        <f>+G177+G178+G179+G180+G181</f>
        <v>0</v>
      </c>
      <c r="H176" s="25">
        <f t="shared" si="4"/>
        <v>0</v>
      </c>
      <c r="I176" s="25">
        <f>+I177+I178+I179+I180+I181</f>
        <v>0</v>
      </c>
      <c r="J176" s="25">
        <f t="shared" si="5"/>
        <v>0</v>
      </c>
    </row>
    <row r="177" spans="2:10" x14ac:dyDescent="0.4">
      <c r="B177" s="23"/>
      <c r="C177" s="23"/>
      <c r="D177" s="24" t="s">
        <v>165</v>
      </c>
      <c r="E177" s="25"/>
      <c r="F177" s="25"/>
      <c r="G177" s="25"/>
      <c r="H177" s="25">
        <f t="shared" si="4"/>
        <v>0</v>
      </c>
      <c r="I177" s="25"/>
      <c r="J177" s="25">
        <f t="shared" si="5"/>
        <v>0</v>
      </c>
    </row>
    <row r="178" spans="2:10" x14ac:dyDescent="0.4">
      <c r="B178" s="23"/>
      <c r="C178" s="23"/>
      <c r="D178" s="24" t="s">
        <v>166</v>
      </c>
      <c r="E178" s="25"/>
      <c r="F178" s="25"/>
      <c r="G178" s="25"/>
      <c r="H178" s="25">
        <f t="shared" si="4"/>
        <v>0</v>
      </c>
      <c r="I178" s="25"/>
      <c r="J178" s="25">
        <f t="shared" si="5"/>
        <v>0</v>
      </c>
    </row>
    <row r="179" spans="2:10" x14ac:dyDescent="0.4">
      <c r="B179" s="23"/>
      <c r="C179" s="23"/>
      <c r="D179" s="24" t="s">
        <v>167</v>
      </c>
      <c r="E179" s="25"/>
      <c r="F179" s="25"/>
      <c r="G179" s="25"/>
      <c r="H179" s="25">
        <f t="shared" si="4"/>
        <v>0</v>
      </c>
      <c r="I179" s="25"/>
      <c r="J179" s="25">
        <f t="shared" si="5"/>
        <v>0</v>
      </c>
    </row>
    <row r="180" spans="2:10" x14ac:dyDescent="0.4">
      <c r="B180" s="23"/>
      <c r="C180" s="23"/>
      <c r="D180" s="24" t="s">
        <v>168</v>
      </c>
      <c r="E180" s="25"/>
      <c r="F180" s="25"/>
      <c r="G180" s="25"/>
      <c r="H180" s="25">
        <f t="shared" si="4"/>
        <v>0</v>
      </c>
      <c r="I180" s="25"/>
      <c r="J180" s="25">
        <f t="shared" si="5"/>
        <v>0</v>
      </c>
    </row>
    <row r="181" spans="2:10" x14ac:dyDescent="0.4">
      <c r="B181" s="23"/>
      <c r="C181" s="23"/>
      <c r="D181" s="24" t="s">
        <v>169</v>
      </c>
      <c r="E181" s="25"/>
      <c r="F181" s="25"/>
      <c r="G181" s="25"/>
      <c r="H181" s="25">
        <f t="shared" si="4"/>
        <v>0</v>
      </c>
      <c r="I181" s="25"/>
      <c r="J181" s="25">
        <f t="shared" si="5"/>
        <v>0</v>
      </c>
    </row>
    <row r="182" spans="2:10" x14ac:dyDescent="0.4">
      <c r="B182" s="23"/>
      <c r="C182" s="23"/>
      <c r="D182" s="24" t="s">
        <v>170</v>
      </c>
      <c r="E182" s="25"/>
      <c r="F182" s="25"/>
      <c r="G182" s="25"/>
      <c r="H182" s="25">
        <f t="shared" si="4"/>
        <v>0</v>
      </c>
      <c r="I182" s="25"/>
      <c r="J182" s="25">
        <f t="shared" si="5"/>
        <v>0</v>
      </c>
    </row>
    <row r="183" spans="2:10" x14ac:dyDescent="0.4">
      <c r="B183" s="23"/>
      <c r="C183" s="23"/>
      <c r="D183" s="24" t="s">
        <v>171</v>
      </c>
      <c r="E183" s="25"/>
      <c r="F183" s="25"/>
      <c r="G183" s="25"/>
      <c r="H183" s="25">
        <f t="shared" si="4"/>
        <v>0</v>
      </c>
      <c r="I183" s="25"/>
      <c r="J183" s="25">
        <f t="shared" si="5"/>
        <v>0</v>
      </c>
    </row>
    <row r="184" spans="2:10" x14ac:dyDescent="0.4">
      <c r="B184" s="23"/>
      <c r="C184" s="23"/>
      <c r="D184" s="24" t="s">
        <v>172</v>
      </c>
      <c r="E184" s="25"/>
      <c r="F184" s="25"/>
      <c r="G184" s="25"/>
      <c r="H184" s="25">
        <f t="shared" si="4"/>
        <v>0</v>
      </c>
      <c r="I184" s="25"/>
      <c r="J184" s="25">
        <f t="shared" si="5"/>
        <v>0</v>
      </c>
    </row>
    <row r="185" spans="2:10" x14ac:dyDescent="0.4">
      <c r="B185" s="23"/>
      <c r="C185" s="23"/>
      <c r="D185" s="33" t="s">
        <v>173</v>
      </c>
      <c r="E185" s="34"/>
      <c r="F185" s="34"/>
      <c r="G185" s="34"/>
      <c r="H185" s="34">
        <f t="shared" si="4"/>
        <v>0</v>
      </c>
      <c r="I185" s="34"/>
      <c r="J185" s="34">
        <f t="shared" si="5"/>
        <v>0</v>
      </c>
    </row>
    <row r="186" spans="2:10" x14ac:dyDescent="0.4">
      <c r="B186" s="23"/>
      <c r="C186" s="23"/>
      <c r="D186" s="33" t="s">
        <v>174</v>
      </c>
      <c r="E186" s="34"/>
      <c r="F186" s="34"/>
      <c r="G186" s="34"/>
      <c r="H186" s="34">
        <f t="shared" si="4"/>
        <v>0</v>
      </c>
      <c r="I186" s="34"/>
      <c r="J186" s="34">
        <f t="shared" si="5"/>
        <v>0</v>
      </c>
    </row>
    <row r="187" spans="2:10" x14ac:dyDescent="0.4">
      <c r="B187" s="23"/>
      <c r="C187" s="23"/>
      <c r="D187" s="33" t="s">
        <v>175</v>
      </c>
      <c r="E187" s="34"/>
      <c r="F187" s="34"/>
      <c r="G187" s="34"/>
      <c r="H187" s="34">
        <f t="shared" si="4"/>
        <v>0</v>
      </c>
      <c r="I187" s="34"/>
      <c r="J187" s="34">
        <f t="shared" si="5"/>
        <v>0</v>
      </c>
    </row>
    <row r="188" spans="2:10" x14ac:dyDescent="0.4">
      <c r="B188" s="23"/>
      <c r="C188" s="23"/>
      <c r="D188" s="35" t="s">
        <v>176</v>
      </c>
      <c r="E188" s="34"/>
      <c r="F188" s="34">
        <v>100000</v>
      </c>
      <c r="G188" s="34"/>
      <c r="H188" s="34">
        <f t="shared" si="4"/>
        <v>100000</v>
      </c>
      <c r="I188" s="34">
        <v>-100000</v>
      </c>
      <c r="J188" s="34">
        <f t="shared" si="5"/>
        <v>0</v>
      </c>
    </row>
    <row r="189" spans="2:10" x14ac:dyDescent="0.4">
      <c r="B189" s="23"/>
      <c r="C189" s="23"/>
      <c r="D189" s="33" t="s">
        <v>177</v>
      </c>
      <c r="E189" s="34">
        <f>+E190</f>
        <v>0</v>
      </c>
      <c r="F189" s="34">
        <f>+F190</f>
        <v>1573208</v>
      </c>
      <c r="G189" s="34">
        <f>+G190</f>
        <v>0</v>
      </c>
      <c r="H189" s="34">
        <f t="shared" si="4"/>
        <v>1573208</v>
      </c>
      <c r="I189" s="34">
        <f>+I190</f>
        <v>0</v>
      </c>
      <c r="J189" s="34">
        <f t="shared" si="5"/>
        <v>1573208</v>
      </c>
    </row>
    <row r="190" spans="2:10" x14ac:dyDescent="0.4">
      <c r="B190" s="23"/>
      <c r="C190" s="23"/>
      <c r="D190" s="33" t="s">
        <v>178</v>
      </c>
      <c r="E190" s="34"/>
      <c r="F190" s="34">
        <v>1573208</v>
      </c>
      <c r="G190" s="34"/>
      <c r="H190" s="34">
        <f t="shared" si="4"/>
        <v>1573208</v>
      </c>
      <c r="I190" s="34"/>
      <c r="J190" s="34">
        <f t="shared" si="5"/>
        <v>1573208</v>
      </c>
    </row>
    <row r="191" spans="2:10" x14ac:dyDescent="0.4">
      <c r="B191" s="23"/>
      <c r="C191" s="26"/>
      <c r="D191" s="36" t="s">
        <v>179</v>
      </c>
      <c r="E191" s="37">
        <f>+E171+E172+E173+E174+E175+E176+E182+E183+E184+E185+E186+E187+E188+E189</f>
        <v>0</v>
      </c>
      <c r="F191" s="37">
        <f>+F171+F172+F173+F174+F175+F176+F182+F183+F184+F185+F186+F187+F188+F189</f>
        <v>1673208</v>
      </c>
      <c r="G191" s="37">
        <f>+G171+G172+G173+G174+G175+G176+G182+G183+G184+G185+G186+G187+G188+G189</f>
        <v>0</v>
      </c>
      <c r="H191" s="37">
        <f t="shared" si="4"/>
        <v>1673208</v>
      </c>
      <c r="I191" s="37">
        <f>+I171+I172+I173+I174+I175+I176+I182+I183+I184+I185+I186+I187+I188+I189</f>
        <v>-100000</v>
      </c>
      <c r="J191" s="37">
        <f t="shared" si="5"/>
        <v>1573208</v>
      </c>
    </row>
    <row r="192" spans="2:10" x14ac:dyDescent="0.4">
      <c r="B192" s="26"/>
      <c r="C192" s="32" t="s">
        <v>180</v>
      </c>
      <c r="D192" s="30"/>
      <c r="E192" s="31">
        <f xml:space="preserve"> +E170 - E191</f>
        <v>100000</v>
      </c>
      <c r="F192" s="31">
        <f xml:space="preserve"> +F170 - F191</f>
        <v>126792</v>
      </c>
      <c r="G192" s="31">
        <f xml:space="preserve"> +G170 - G191</f>
        <v>0</v>
      </c>
      <c r="H192" s="31">
        <f t="shared" si="4"/>
        <v>226792</v>
      </c>
      <c r="I192" s="31">
        <f xml:space="preserve"> +I170 - I191</f>
        <v>0</v>
      </c>
      <c r="J192" s="31">
        <f>J170-J191</f>
        <v>226792</v>
      </c>
    </row>
    <row r="193" spans="2:10" x14ac:dyDescent="0.4">
      <c r="B193" s="32" t="s">
        <v>181</v>
      </c>
      <c r="C193" s="29"/>
      <c r="D193" s="30"/>
      <c r="E193" s="31">
        <f xml:space="preserve"> +E119 +E148 +E192</f>
        <v>-21328</v>
      </c>
      <c r="F193" s="31">
        <f xml:space="preserve"> +F119 +F148 +F192</f>
        <v>1495158</v>
      </c>
      <c r="G193" s="31">
        <f xml:space="preserve"> +G119 +G148 +G192</f>
        <v>-661070</v>
      </c>
      <c r="H193" s="31">
        <f t="shared" si="4"/>
        <v>812760</v>
      </c>
      <c r="I193" s="31">
        <f xml:space="preserve"> +I119 +I148 +I192</f>
        <v>0</v>
      </c>
      <c r="J193" s="31">
        <f>J119+J148+J192</f>
        <v>812760</v>
      </c>
    </row>
    <row r="194" spans="2:10" x14ac:dyDescent="0.4">
      <c r="B194" s="32" t="s">
        <v>182</v>
      </c>
      <c r="C194" s="29"/>
      <c r="D194" s="30"/>
      <c r="E194" s="31">
        <v>64260</v>
      </c>
      <c r="F194" s="31">
        <v>32191831</v>
      </c>
      <c r="G194" s="31">
        <v>4558426</v>
      </c>
      <c r="H194" s="31">
        <f t="shared" si="4"/>
        <v>36814517</v>
      </c>
      <c r="I194" s="31"/>
      <c r="J194" s="31">
        <f t="shared" si="5"/>
        <v>36814517</v>
      </c>
    </row>
    <row r="195" spans="2:10" x14ac:dyDescent="0.4">
      <c r="B195" s="32" t="s">
        <v>183</v>
      </c>
      <c r="C195" s="29"/>
      <c r="D195" s="30"/>
      <c r="E195" s="31">
        <f xml:space="preserve"> +E193 +E194</f>
        <v>42932</v>
      </c>
      <c r="F195" s="31">
        <f xml:space="preserve"> +F193 +F194</f>
        <v>33686989</v>
      </c>
      <c r="G195" s="31">
        <f xml:space="preserve"> +G193 +G194</f>
        <v>3897356</v>
      </c>
      <c r="H195" s="31">
        <f t="shared" si="4"/>
        <v>37627277</v>
      </c>
      <c r="I195" s="31">
        <f xml:space="preserve"> +I193 +I194</f>
        <v>0</v>
      </c>
      <c r="J195" s="31">
        <f>J193+J194</f>
        <v>37627277</v>
      </c>
    </row>
  </sheetData>
  <mergeCells count="16">
    <mergeCell ref="B149:B192"/>
    <mergeCell ref="C149:C170"/>
    <mergeCell ref="C171:C191"/>
    <mergeCell ref="B7:B119"/>
    <mergeCell ref="C7:C60"/>
    <mergeCell ref="C61:C118"/>
    <mergeCell ref="B120:B148"/>
    <mergeCell ref="C120:C134"/>
    <mergeCell ref="C135:C147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3ACD5-B738-44DB-83F3-F99A0BFC2C49}">
  <sheetPr>
    <pageSetUpPr fitToPage="1"/>
  </sheetPr>
  <dimension ref="B1:I195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184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185</v>
      </c>
      <c r="F6" s="18" t="s">
        <v>186</v>
      </c>
      <c r="G6" s="19"/>
      <c r="H6" s="19"/>
      <c r="I6" s="19"/>
    </row>
    <row r="7" spans="2:9" x14ac:dyDescent="0.4">
      <c r="B7" s="20" t="s">
        <v>12</v>
      </c>
      <c r="C7" s="20" t="s">
        <v>13</v>
      </c>
      <c r="D7" s="21" t="s">
        <v>14</v>
      </c>
      <c r="E7" s="22">
        <f>+E8+E15+E22+E31+E35</f>
        <v>46426315</v>
      </c>
      <c r="F7" s="22">
        <f>+F8+F15+F22+F31+F35</f>
        <v>0</v>
      </c>
      <c r="G7" s="22">
        <f>+E7+F7</f>
        <v>46426315</v>
      </c>
      <c r="H7" s="22">
        <f>+H8+H15+H22+H31+H35</f>
        <v>0</v>
      </c>
      <c r="I7" s="22">
        <f>G7-ABS(H7)</f>
        <v>46426315</v>
      </c>
    </row>
    <row r="8" spans="2:9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 t="shared" ref="G8:G71" si="0">+E8+F8</f>
        <v>0</v>
      </c>
      <c r="H8" s="25">
        <f>+H9+H10+H11+H12+H13+H14</f>
        <v>0</v>
      </c>
      <c r="I8" s="25">
        <f t="shared" ref="I8:I71" si="1">G8-ABS(H8)</f>
        <v>0</v>
      </c>
    </row>
    <row r="9" spans="2:9" x14ac:dyDescent="0.4">
      <c r="B9" s="23"/>
      <c r="C9" s="23"/>
      <c r="D9" s="24" t="s">
        <v>16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 x14ac:dyDescent="0.4">
      <c r="B10" s="23"/>
      <c r="C10" s="23"/>
      <c r="D10" s="24" t="s">
        <v>17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18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 x14ac:dyDescent="0.4">
      <c r="B12" s="23"/>
      <c r="C12" s="23"/>
      <c r="D12" s="24" t="s">
        <v>19</v>
      </c>
      <c r="E12" s="25"/>
      <c r="F12" s="25"/>
      <c r="G12" s="25">
        <f t="shared" si="0"/>
        <v>0</v>
      </c>
      <c r="H12" s="25"/>
      <c r="I12" s="25">
        <f t="shared" si="1"/>
        <v>0</v>
      </c>
    </row>
    <row r="13" spans="2:9" x14ac:dyDescent="0.4">
      <c r="B13" s="23"/>
      <c r="C13" s="23"/>
      <c r="D13" s="24" t="s">
        <v>20</v>
      </c>
      <c r="E13" s="25"/>
      <c r="F13" s="25"/>
      <c r="G13" s="25">
        <f t="shared" si="0"/>
        <v>0</v>
      </c>
      <c r="H13" s="25"/>
      <c r="I13" s="25">
        <f t="shared" si="1"/>
        <v>0</v>
      </c>
    </row>
    <row r="14" spans="2:9" x14ac:dyDescent="0.4">
      <c r="B14" s="23"/>
      <c r="C14" s="23"/>
      <c r="D14" s="24" t="s">
        <v>21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22</v>
      </c>
      <c r="E15" s="25">
        <f>+E16+E17+E18+E19+E20+E21</f>
        <v>44291260</v>
      </c>
      <c r="F15" s="25">
        <f>+F16+F17+F18+F19+F20+F21</f>
        <v>0</v>
      </c>
      <c r="G15" s="25">
        <f t="shared" si="0"/>
        <v>44291260</v>
      </c>
      <c r="H15" s="25">
        <f>+H16+H17+H18+H19+H20+H21</f>
        <v>0</v>
      </c>
      <c r="I15" s="25">
        <f t="shared" si="1"/>
        <v>44291260</v>
      </c>
    </row>
    <row r="16" spans="2:9" x14ac:dyDescent="0.4">
      <c r="B16" s="23"/>
      <c r="C16" s="23"/>
      <c r="D16" s="24" t="s">
        <v>16</v>
      </c>
      <c r="E16" s="25">
        <v>39515152</v>
      </c>
      <c r="F16" s="25"/>
      <c r="G16" s="25">
        <f t="shared" si="0"/>
        <v>39515152</v>
      </c>
      <c r="H16" s="25"/>
      <c r="I16" s="25">
        <f t="shared" si="1"/>
        <v>39515152</v>
      </c>
    </row>
    <row r="17" spans="2:9" x14ac:dyDescent="0.4">
      <c r="B17" s="23"/>
      <c r="C17" s="23"/>
      <c r="D17" s="24" t="s">
        <v>17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18</v>
      </c>
      <c r="E18" s="25">
        <v>1084715</v>
      </c>
      <c r="F18" s="25"/>
      <c r="G18" s="25">
        <f t="shared" si="0"/>
        <v>1084715</v>
      </c>
      <c r="H18" s="25"/>
      <c r="I18" s="25">
        <f t="shared" si="1"/>
        <v>1084715</v>
      </c>
    </row>
    <row r="19" spans="2:9" x14ac:dyDescent="0.4">
      <c r="B19" s="23"/>
      <c r="C19" s="23"/>
      <c r="D19" s="24" t="s">
        <v>19</v>
      </c>
      <c r="E19" s="25">
        <v>3691393</v>
      </c>
      <c r="F19" s="25"/>
      <c r="G19" s="25">
        <f t="shared" si="0"/>
        <v>3691393</v>
      </c>
      <c r="H19" s="25"/>
      <c r="I19" s="25">
        <f t="shared" si="1"/>
        <v>3691393</v>
      </c>
    </row>
    <row r="20" spans="2:9" x14ac:dyDescent="0.4">
      <c r="B20" s="23"/>
      <c r="C20" s="23"/>
      <c r="D20" s="24" t="s">
        <v>20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21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>
        <f>+E23+E24+E25+E26+E27+E28+E29+E30</f>
        <v>1612195</v>
      </c>
      <c r="F22" s="25">
        <f>+F23+F24+F25+F26+F27+F28+F29+F30</f>
        <v>0</v>
      </c>
      <c r="G22" s="25">
        <f t="shared" si="0"/>
        <v>1612195</v>
      </c>
      <c r="H22" s="25">
        <f>+H23+H24+H25+H26+H27+H28+H29+H30</f>
        <v>0</v>
      </c>
      <c r="I22" s="25">
        <f t="shared" si="1"/>
        <v>1612195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>
        <v>6100</v>
      </c>
      <c r="F25" s="25"/>
      <c r="G25" s="25">
        <f t="shared" si="0"/>
        <v>6100</v>
      </c>
      <c r="H25" s="25"/>
      <c r="I25" s="25">
        <f t="shared" si="1"/>
        <v>6100</v>
      </c>
    </row>
    <row r="26" spans="2:9" x14ac:dyDescent="0.4">
      <c r="B26" s="23"/>
      <c r="C26" s="23"/>
      <c r="D26" s="24" t="s">
        <v>27</v>
      </c>
      <c r="E26" s="25"/>
      <c r="F26" s="25"/>
      <c r="G26" s="25">
        <f t="shared" si="0"/>
        <v>0</v>
      </c>
      <c r="H26" s="25"/>
      <c r="I26" s="25">
        <f t="shared" si="1"/>
        <v>0</v>
      </c>
    </row>
    <row r="27" spans="2:9" x14ac:dyDescent="0.4">
      <c r="B27" s="23"/>
      <c r="C27" s="23"/>
      <c r="D27" s="24" t="s">
        <v>28</v>
      </c>
      <c r="E27" s="25">
        <v>1606095</v>
      </c>
      <c r="F27" s="25"/>
      <c r="G27" s="25">
        <f t="shared" si="0"/>
        <v>1606095</v>
      </c>
      <c r="H27" s="25"/>
      <c r="I27" s="25">
        <f t="shared" si="1"/>
        <v>1606095</v>
      </c>
    </row>
    <row r="28" spans="2:9" x14ac:dyDescent="0.4">
      <c r="B28" s="23"/>
      <c r="C28" s="23"/>
      <c r="D28" s="24" t="s">
        <v>29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30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 x14ac:dyDescent="0.4">
      <c r="B30" s="23"/>
      <c r="C30" s="23"/>
      <c r="D30" s="24" t="s">
        <v>31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32</v>
      </c>
      <c r="E31" s="25">
        <f>+E32+E33+E34</f>
        <v>522860</v>
      </c>
      <c r="F31" s="25">
        <f>+F32+F33+F34</f>
        <v>0</v>
      </c>
      <c r="G31" s="25">
        <f t="shared" si="0"/>
        <v>522860</v>
      </c>
      <c r="H31" s="25">
        <f>+H32+H33+H34</f>
        <v>0</v>
      </c>
      <c r="I31" s="25">
        <f t="shared" si="1"/>
        <v>522860</v>
      </c>
    </row>
    <row r="32" spans="2:9" x14ac:dyDescent="0.4">
      <c r="B32" s="23"/>
      <c r="C32" s="23"/>
      <c r="D32" s="24" t="s">
        <v>33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34</v>
      </c>
      <c r="E33" s="25">
        <v>522860</v>
      </c>
      <c r="F33" s="25"/>
      <c r="G33" s="25">
        <f t="shared" si="0"/>
        <v>522860</v>
      </c>
      <c r="H33" s="25"/>
      <c r="I33" s="25">
        <f t="shared" si="1"/>
        <v>522860</v>
      </c>
    </row>
    <row r="34" spans="2:9" x14ac:dyDescent="0.4">
      <c r="B34" s="23"/>
      <c r="C34" s="23"/>
      <c r="D34" s="24" t="s">
        <v>35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36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37</v>
      </c>
      <c r="E36" s="25">
        <f>+E37+E43</f>
        <v>0</v>
      </c>
      <c r="F36" s="25">
        <f>+F37+F43</f>
        <v>28950197</v>
      </c>
      <c r="G36" s="25">
        <f t="shared" si="0"/>
        <v>28950197</v>
      </c>
      <c r="H36" s="25">
        <f>+H37+H43</f>
        <v>0</v>
      </c>
      <c r="I36" s="25">
        <f t="shared" si="1"/>
        <v>28950197</v>
      </c>
    </row>
    <row r="37" spans="2:9" x14ac:dyDescent="0.4">
      <c r="B37" s="23"/>
      <c r="C37" s="23"/>
      <c r="D37" s="24" t="s">
        <v>38</v>
      </c>
      <c r="E37" s="25">
        <f>+E38+E39+E40+E41+E42</f>
        <v>0</v>
      </c>
      <c r="F37" s="25">
        <f>+F38+F39+F40+F41+F42</f>
        <v>0</v>
      </c>
      <c r="G37" s="25">
        <f t="shared" si="0"/>
        <v>0</v>
      </c>
      <c r="H37" s="25">
        <f>+H38+H39+H40+H41+H42</f>
        <v>0</v>
      </c>
      <c r="I37" s="25">
        <f t="shared" si="1"/>
        <v>0</v>
      </c>
    </row>
    <row r="38" spans="2:9" x14ac:dyDescent="0.4">
      <c r="B38" s="23"/>
      <c r="C38" s="23"/>
      <c r="D38" s="24" t="s">
        <v>39</v>
      </c>
      <c r="E38" s="25"/>
      <c r="F38" s="25"/>
      <c r="G38" s="25">
        <f t="shared" si="0"/>
        <v>0</v>
      </c>
      <c r="H38" s="25"/>
      <c r="I38" s="25">
        <f t="shared" si="1"/>
        <v>0</v>
      </c>
    </row>
    <row r="39" spans="2:9" x14ac:dyDescent="0.4">
      <c r="B39" s="23"/>
      <c r="C39" s="23"/>
      <c r="D39" s="24" t="s">
        <v>31</v>
      </c>
      <c r="E39" s="25"/>
      <c r="F39" s="25"/>
      <c r="G39" s="25">
        <f t="shared" si="0"/>
        <v>0</v>
      </c>
      <c r="H39" s="25"/>
      <c r="I39" s="25">
        <f t="shared" si="1"/>
        <v>0</v>
      </c>
    </row>
    <row r="40" spans="2:9" x14ac:dyDescent="0.4">
      <c r="B40" s="23"/>
      <c r="C40" s="23"/>
      <c r="D40" s="24" t="s">
        <v>33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34</v>
      </c>
      <c r="E41" s="25"/>
      <c r="F41" s="25"/>
      <c r="G41" s="25">
        <f t="shared" si="0"/>
        <v>0</v>
      </c>
      <c r="H41" s="25"/>
      <c r="I41" s="25">
        <f t="shared" si="1"/>
        <v>0</v>
      </c>
    </row>
    <row r="42" spans="2:9" x14ac:dyDescent="0.4">
      <c r="B42" s="23"/>
      <c r="C42" s="23"/>
      <c r="D42" s="24" t="s">
        <v>35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 x14ac:dyDescent="0.4">
      <c r="B43" s="23"/>
      <c r="C43" s="23"/>
      <c r="D43" s="24" t="s">
        <v>32</v>
      </c>
      <c r="E43" s="25">
        <f>+E44+E45+E46</f>
        <v>0</v>
      </c>
      <c r="F43" s="25">
        <f>+F44+F45+F46</f>
        <v>28950197</v>
      </c>
      <c r="G43" s="25">
        <f t="shared" si="0"/>
        <v>28950197</v>
      </c>
      <c r="H43" s="25">
        <f>+H44+H45+H46</f>
        <v>0</v>
      </c>
      <c r="I43" s="25">
        <f t="shared" si="1"/>
        <v>28950197</v>
      </c>
    </row>
    <row r="44" spans="2:9" x14ac:dyDescent="0.4">
      <c r="B44" s="23"/>
      <c r="C44" s="23"/>
      <c r="D44" s="24" t="s">
        <v>39</v>
      </c>
      <c r="E44" s="25"/>
      <c r="F44" s="25">
        <v>14787614</v>
      </c>
      <c r="G44" s="25">
        <f t="shared" si="0"/>
        <v>14787614</v>
      </c>
      <c r="H44" s="25"/>
      <c r="I44" s="25">
        <f t="shared" si="1"/>
        <v>14787614</v>
      </c>
    </row>
    <row r="45" spans="2:9" x14ac:dyDescent="0.4">
      <c r="B45" s="23"/>
      <c r="C45" s="23"/>
      <c r="D45" s="24" t="s">
        <v>31</v>
      </c>
      <c r="E45" s="25"/>
      <c r="F45" s="25">
        <v>14162583</v>
      </c>
      <c r="G45" s="25">
        <f t="shared" si="0"/>
        <v>14162583</v>
      </c>
      <c r="H45" s="25"/>
      <c r="I45" s="25">
        <f t="shared" si="1"/>
        <v>14162583</v>
      </c>
    </row>
    <row r="46" spans="2:9" x14ac:dyDescent="0.4">
      <c r="B46" s="23"/>
      <c r="C46" s="23"/>
      <c r="D46" s="24" t="s">
        <v>35</v>
      </c>
      <c r="E46" s="25"/>
      <c r="F46" s="25"/>
      <c r="G46" s="25">
        <f t="shared" si="0"/>
        <v>0</v>
      </c>
      <c r="H46" s="25"/>
      <c r="I46" s="25">
        <f t="shared" si="1"/>
        <v>0</v>
      </c>
    </row>
    <row r="47" spans="2:9" x14ac:dyDescent="0.4">
      <c r="B47" s="23"/>
      <c r="C47" s="23"/>
      <c r="D47" s="24" t="s">
        <v>40</v>
      </c>
      <c r="E47" s="25">
        <f>+E48</f>
        <v>0</v>
      </c>
      <c r="F47" s="25">
        <f>+F48</f>
        <v>720000</v>
      </c>
      <c r="G47" s="25">
        <f t="shared" si="0"/>
        <v>720000</v>
      </c>
      <c r="H47" s="25">
        <f>+H48</f>
        <v>0</v>
      </c>
      <c r="I47" s="25">
        <f t="shared" si="1"/>
        <v>720000</v>
      </c>
    </row>
    <row r="48" spans="2:9" x14ac:dyDescent="0.4">
      <c r="B48" s="23"/>
      <c r="C48" s="23"/>
      <c r="D48" s="24" t="s">
        <v>32</v>
      </c>
      <c r="E48" s="25">
        <f>+E49+E50+E51</f>
        <v>0</v>
      </c>
      <c r="F48" s="25">
        <f>+F49+F50+F51</f>
        <v>720000</v>
      </c>
      <c r="G48" s="25">
        <f t="shared" si="0"/>
        <v>720000</v>
      </c>
      <c r="H48" s="25">
        <f>+H49+H50+H51</f>
        <v>0</v>
      </c>
      <c r="I48" s="25">
        <f t="shared" si="1"/>
        <v>720000</v>
      </c>
    </row>
    <row r="49" spans="2:9" x14ac:dyDescent="0.4">
      <c r="B49" s="23"/>
      <c r="C49" s="23"/>
      <c r="D49" s="24" t="s">
        <v>41</v>
      </c>
      <c r="E49" s="25"/>
      <c r="F49" s="25">
        <v>720000</v>
      </c>
      <c r="G49" s="25">
        <f t="shared" si="0"/>
        <v>720000</v>
      </c>
      <c r="H49" s="25"/>
      <c r="I49" s="25">
        <f t="shared" si="1"/>
        <v>720000</v>
      </c>
    </row>
    <row r="50" spans="2:9" x14ac:dyDescent="0.4">
      <c r="B50" s="23"/>
      <c r="C50" s="23"/>
      <c r="D50" s="24" t="s">
        <v>42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35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43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44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45</v>
      </c>
      <c r="E54" s="25">
        <v>23</v>
      </c>
      <c r="F54" s="25">
        <v>13</v>
      </c>
      <c r="G54" s="25">
        <f t="shared" si="0"/>
        <v>36</v>
      </c>
      <c r="H54" s="25"/>
      <c r="I54" s="25">
        <f t="shared" si="1"/>
        <v>36</v>
      </c>
    </row>
    <row r="55" spans="2:9" x14ac:dyDescent="0.4">
      <c r="B55" s="23"/>
      <c r="C55" s="23"/>
      <c r="D55" s="24" t="s">
        <v>46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47</v>
      </c>
      <c r="E56" s="25">
        <f>+E57+E58+E59</f>
        <v>343515</v>
      </c>
      <c r="F56" s="25">
        <f>+F57+F58+F59</f>
        <v>1441453</v>
      </c>
      <c r="G56" s="25">
        <f t="shared" si="0"/>
        <v>1784968</v>
      </c>
      <c r="H56" s="25">
        <f>+H57+H58+H59</f>
        <v>0</v>
      </c>
      <c r="I56" s="25">
        <f t="shared" si="1"/>
        <v>1784968</v>
      </c>
    </row>
    <row r="57" spans="2:9" x14ac:dyDescent="0.4">
      <c r="B57" s="23"/>
      <c r="C57" s="23"/>
      <c r="D57" s="24" t="s">
        <v>48</v>
      </c>
      <c r="E57" s="25"/>
      <c r="F57" s="25"/>
      <c r="G57" s="25">
        <f t="shared" si="0"/>
        <v>0</v>
      </c>
      <c r="H57" s="25"/>
      <c r="I57" s="25">
        <f t="shared" si="1"/>
        <v>0</v>
      </c>
    </row>
    <row r="58" spans="2:9" x14ac:dyDescent="0.4">
      <c r="B58" s="23"/>
      <c r="C58" s="23"/>
      <c r="D58" s="24" t="s">
        <v>49</v>
      </c>
      <c r="E58" s="25">
        <v>135300</v>
      </c>
      <c r="F58" s="25">
        <v>71700</v>
      </c>
      <c r="G58" s="25">
        <f t="shared" si="0"/>
        <v>207000</v>
      </c>
      <c r="H58" s="25"/>
      <c r="I58" s="25">
        <f t="shared" si="1"/>
        <v>207000</v>
      </c>
    </row>
    <row r="59" spans="2:9" x14ac:dyDescent="0.4">
      <c r="B59" s="23"/>
      <c r="C59" s="23"/>
      <c r="D59" s="24" t="s">
        <v>50</v>
      </c>
      <c r="E59" s="25">
        <v>208215</v>
      </c>
      <c r="F59" s="25">
        <v>1369753</v>
      </c>
      <c r="G59" s="25">
        <f t="shared" si="0"/>
        <v>1577968</v>
      </c>
      <c r="H59" s="25"/>
      <c r="I59" s="25">
        <f t="shared" si="1"/>
        <v>1577968</v>
      </c>
    </row>
    <row r="60" spans="2:9" x14ac:dyDescent="0.4">
      <c r="B60" s="23"/>
      <c r="C60" s="26"/>
      <c r="D60" s="27" t="s">
        <v>51</v>
      </c>
      <c r="E60" s="28">
        <f>+E7+E36+E47+E52+E53+E54+E55+E56</f>
        <v>46769853</v>
      </c>
      <c r="F60" s="28">
        <f>+F7+F36+F47+F52+F53+F54+F55+F56</f>
        <v>31111663</v>
      </c>
      <c r="G60" s="28">
        <f t="shared" si="0"/>
        <v>77881516</v>
      </c>
      <c r="H60" s="28">
        <f>+H7+H36+H47+H52+H53+H54+H55+H56</f>
        <v>0</v>
      </c>
      <c r="I60" s="28">
        <f t="shared" si="1"/>
        <v>77881516</v>
      </c>
    </row>
    <row r="61" spans="2:9" x14ac:dyDescent="0.4">
      <c r="B61" s="23"/>
      <c r="C61" s="20" t="s">
        <v>52</v>
      </c>
      <c r="D61" s="24" t="s">
        <v>53</v>
      </c>
      <c r="E61" s="25">
        <f>+E62+E63+E64+E65+E66+E67+E68</f>
        <v>33878410</v>
      </c>
      <c r="F61" s="25">
        <f>+F62+F63+F64+F65+F66+F67+F68</f>
        <v>6172683</v>
      </c>
      <c r="G61" s="25">
        <f t="shared" si="0"/>
        <v>40051093</v>
      </c>
      <c r="H61" s="25">
        <f>+H62+H63+H64+H65+H66+H67+H68</f>
        <v>0</v>
      </c>
      <c r="I61" s="25">
        <f t="shared" si="1"/>
        <v>40051093</v>
      </c>
    </row>
    <row r="62" spans="2:9" x14ac:dyDescent="0.4">
      <c r="B62" s="23"/>
      <c r="C62" s="23"/>
      <c r="D62" s="24" t="s">
        <v>54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55</v>
      </c>
      <c r="E63" s="25">
        <v>22441427</v>
      </c>
      <c r="F63" s="25">
        <v>4386965</v>
      </c>
      <c r="G63" s="25">
        <f t="shared" si="0"/>
        <v>26828392</v>
      </c>
      <c r="H63" s="25"/>
      <c r="I63" s="25">
        <f t="shared" si="1"/>
        <v>26828392</v>
      </c>
    </row>
    <row r="64" spans="2:9" x14ac:dyDescent="0.4">
      <c r="B64" s="23"/>
      <c r="C64" s="23"/>
      <c r="D64" s="24" t="s">
        <v>56</v>
      </c>
      <c r="E64" s="25">
        <v>4060891</v>
      </c>
      <c r="F64" s="25">
        <v>887122</v>
      </c>
      <c r="G64" s="25">
        <f t="shared" si="0"/>
        <v>4948013</v>
      </c>
      <c r="H64" s="25"/>
      <c r="I64" s="25">
        <f t="shared" si="1"/>
        <v>4948013</v>
      </c>
    </row>
    <row r="65" spans="2:9" x14ac:dyDescent="0.4">
      <c r="B65" s="23"/>
      <c r="C65" s="23"/>
      <c r="D65" s="24" t="s">
        <v>57</v>
      </c>
      <c r="E65" s="25">
        <v>1111000</v>
      </c>
      <c r="F65" s="25"/>
      <c r="G65" s="25">
        <f t="shared" si="0"/>
        <v>1111000</v>
      </c>
      <c r="H65" s="25"/>
      <c r="I65" s="25">
        <f t="shared" si="1"/>
        <v>1111000</v>
      </c>
    </row>
    <row r="66" spans="2:9" x14ac:dyDescent="0.4">
      <c r="B66" s="23"/>
      <c r="C66" s="23"/>
      <c r="D66" s="24" t="s">
        <v>58</v>
      </c>
      <c r="E66" s="25">
        <v>1588400</v>
      </c>
      <c r="F66" s="25"/>
      <c r="G66" s="25">
        <f t="shared" si="0"/>
        <v>1588400</v>
      </c>
      <c r="H66" s="25"/>
      <c r="I66" s="25">
        <f t="shared" si="1"/>
        <v>1588400</v>
      </c>
    </row>
    <row r="67" spans="2:9" x14ac:dyDescent="0.4">
      <c r="B67" s="23"/>
      <c r="C67" s="23"/>
      <c r="D67" s="24" t="s">
        <v>59</v>
      </c>
      <c r="E67" s="25">
        <v>1068000</v>
      </c>
      <c r="F67" s="25">
        <v>133500</v>
      </c>
      <c r="G67" s="25">
        <f t="shared" si="0"/>
        <v>1201500</v>
      </c>
      <c r="H67" s="25"/>
      <c r="I67" s="25">
        <f t="shared" si="1"/>
        <v>1201500</v>
      </c>
    </row>
    <row r="68" spans="2:9" x14ac:dyDescent="0.4">
      <c r="B68" s="23"/>
      <c r="C68" s="23"/>
      <c r="D68" s="24" t="s">
        <v>60</v>
      </c>
      <c r="E68" s="25">
        <v>3608692</v>
      </c>
      <c r="F68" s="25">
        <v>765096</v>
      </c>
      <c r="G68" s="25">
        <f t="shared" si="0"/>
        <v>4373788</v>
      </c>
      <c r="H68" s="25"/>
      <c r="I68" s="25">
        <f t="shared" si="1"/>
        <v>4373788</v>
      </c>
    </row>
    <row r="69" spans="2:9" x14ac:dyDescent="0.4">
      <c r="B69" s="23"/>
      <c r="C69" s="23"/>
      <c r="D69" s="24" t="s">
        <v>61</v>
      </c>
      <c r="E69" s="25">
        <f>+E70+E71+E72+E73+E74+E75+E76+E77+E78+E79+E80+E81+E82+E83+E84+E85+E86</f>
        <v>3054943</v>
      </c>
      <c r="F69" s="25">
        <f>+F70+F71+F72+F73+F74+F75+F76+F77+F78+F79+F80+F81+F82+F83+F84+F85+F86</f>
        <v>8781208</v>
      </c>
      <c r="G69" s="25">
        <f t="shared" si="0"/>
        <v>11836151</v>
      </c>
      <c r="H69" s="25">
        <f>+H70+H71+H72+H73+H74+H75+H76+H77+H78+H79+H80+H81+H82+H83+H84+H85+H86</f>
        <v>0</v>
      </c>
      <c r="I69" s="25">
        <f t="shared" si="1"/>
        <v>11836151</v>
      </c>
    </row>
    <row r="70" spans="2:9" x14ac:dyDescent="0.4">
      <c r="B70" s="23"/>
      <c r="C70" s="23"/>
      <c r="D70" s="24" t="s">
        <v>62</v>
      </c>
      <c r="E70" s="25">
        <v>715174</v>
      </c>
      <c r="F70" s="25">
        <v>5023403</v>
      </c>
      <c r="G70" s="25">
        <f t="shared" si="0"/>
        <v>5738577</v>
      </c>
      <c r="H70" s="25"/>
      <c r="I70" s="25">
        <f t="shared" si="1"/>
        <v>5738577</v>
      </c>
    </row>
    <row r="71" spans="2:9" x14ac:dyDescent="0.4">
      <c r="B71" s="23"/>
      <c r="C71" s="23"/>
      <c r="D71" s="24" t="s">
        <v>63</v>
      </c>
      <c r="E71" s="25">
        <v>40656</v>
      </c>
      <c r="F71" s="25">
        <v>1240284</v>
      </c>
      <c r="G71" s="25">
        <f t="shared" si="0"/>
        <v>1280940</v>
      </c>
      <c r="H71" s="25"/>
      <c r="I71" s="25">
        <f t="shared" si="1"/>
        <v>1280940</v>
      </c>
    </row>
    <row r="72" spans="2:9" x14ac:dyDescent="0.4">
      <c r="B72" s="23"/>
      <c r="C72" s="23"/>
      <c r="D72" s="24" t="s">
        <v>64</v>
      </c>
      <c r="E72" s="25"/>
      <c r="F72" s="25"/>
      <c r="G72" s="25">
        <f t="shared" ref="G72:G135" si="2">+E72+F72</f>
        <v>0</v>
      </c>
      <c r="H72" s="25"/>
      <c r="I72" s="25">
        <f t="shared" ref="I72:I135" si="3">G72-ABS(H72)</f>
        <v>0</v>
      </c>
    </row>
    <row r="73" spans="2:9" x14ac:dyDescent="0.4">
      <c r="B73" s="23"/>
      <c r="C73" s="23"/>
      <c r="D73" s="24" t="s">
        <v>65</v>
      </c>
      <c r="E73" s="25">
        <v>86629</v>
      </c>
      <c r="F73" s="25"/>
      <c r="G73" s="25">
        <f t="shared" si="2"/>
        <v>86629</v>
      </c>
      <c r="H73" s="25"/>
      <c r="I73" s="25">
        <f t="shared" si="3"/>
        <v>86629</v>
      </c>
    </row>
    <row r="74" spans="2:9" x14ac:dyDescent="0.4">
      <c r="B74" s="23"/>
      <c r="C74" s="23"/>
      <c r="D74" s="24" t="s">
        <v>66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">
      <c r="B75" s="23"/>
      <c r="C75" s="23"/>
      <c r="D75" s="24" t="s">
        <v>67</v>
      </c>
      <c r="E75" s="25"/>
      <c r="F75" s="25"/>
      <c r="G75" s="25">
        <f t="shared" si="2"/>
        <v>0</v>
      </c>
      <c r="H75" s="25"/>
      <c r="I75" s="25">
        <f t="shared" si="3"/>
        <v>0</v>
      </c>
    </row>
    <row r="76" spans="2:9" x14ac:dyDescent="0.4">
      <c r="B76" s="23"/>
      <c r="C76" s="23"/>
      <c r="D76" s="24" t="s">
        <v>68</v>
      </c>
      <c r="E76" s="25">
        <v>214194</v>
      </c>
      <c r="F76" s="25"/>
      <c r="G76" s="25">
        <f t="shared" si="2"/>
        <v>214194</v>
      </c>
      <c r="H76" s="25"/>
      <c r="I76" s="25">
        <f t="shared" si="3"/>
        <v>214194</v>
      </c>
    </row>
    <row r="77" spans="2:9" x14ac:dyDescent="0.4">
      <c r="B77" s="23"/>
      <c r="C77" s="23"/>
      <c r="D77" s="24" t="s">
        <v>69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 x14ac:dyDescent="0.4">
      <c r="B78" s="23"/>
      <c r="C78" s="23"/>
      <c r="D78" s="24" t="s">
        <v>70</v>
      </c>
      <c r="E78" s="25">
        <v>1728254</v>
      </c>
      <c r="F78" s="25">
        <v>924127</v>
      </c>
      <c r="G78" s="25">
        <f t="shared" si="2"/>
        <v>2652381</v>
      </c>
      <c r="H78" s="25"/>
      <c r="I78" s="25">
        <f t="shared" si="3"/>
        <v>2652381</v>
      </c>
    </row>
    <row r="79" spans="2:9" x14ac:dyDescent="0.4">
      <c r="B79" s="23"/>
      <c r="C79" s="23"/>
      <c r="D79" s="24" t="s">
        <v>71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 x14ac:dyDescent="0.4">
      <c r="B80" s="23"/>
      <c r="C80" s="23"/>
      <c r="D80" s="24" t="s">
        <v>72</v>
      </c>
      <c r="E80" s="25">
        <v>196441</v>
      </c>
      <c r="F80" s="25"/>
      <c r="G80" s="25">
        <f t="shared" si="2"/>
        <v>196441</v>
      </c>
      <c r="H80" s="25"/>
      <c r="I80" s="25">
        <f t="shared" si="3"/>
        <v>196441</v>
      </c>
    </row>
    <row r="81" spans="2:9" x14ac:dyDescent="0.4">
      <c r="B81" s="23"/>
      <c r="C81" s="23"/>
      <c r="D81" s="24" t="s">
        <v>73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74</v>
      </c>
      <c r="E82" s="25">
        <v>40095</v>
      </c>
      <c r="F82" s="25">
        <v>809154</v>
      </c>
      <c r="G82" s="25">
        <f t="shared" si="2"/>
        <v>849249</v>
      </c>
      <c r="H82" s="25"/>
      <c r="I82" s="25">
        <f t="shared" si="3"/>
        <v>849249</v>
      </c>
    </row>
    <row r="83" spans="2:9" x14ac:dyDescent="0.4">
      <c r="B83" s="23"/>
      <c r="C83" s="23"/>
      <c r="D83" s="24" t="s">
        <v>75</v>
      </c>
      <c r="E83" s="25">
        <v>5000</v>
      </c>
      <c r="F83" s="25">
        <v>5000</v>
      </c>
      <c r="G83" s="25">
        <f t="shared" si="2"/>
        <v>10000</v>
      </c>
      <c r="H83" s="25"/>
      <c r="I83" s="25">
        <f t="shared" si="3"/>
        <v>10000</v>
      </c>
    </row>
    <row r="84" spans="2:9" x14ac:dyDescent="0.4">
      <c r="B84" s="23"/>
      <c r="C84" s="23"/>
      <c r="D84" s="24" t="s">
        <v>76</v>
      </c>
      <c r="E84" s="25">
        <v>28000</v>
      </c>
      <c r="F84" s="25"/>
      <c r="G84" s="25">
        <f t="shared" si="2"/>
        <v>28000</v>
      </c>
      <c r="H84" s="25"/>
      <c r="I84" s="25">
        <f t="shared" si="3"/>
        <v>28000</v>
      </c>
    </row>
    <row r="85" spans="2:9" x14ac:dyDescent="0.4">
      <c r="B85" s="23"/>
      <c r="C85" s="23"/>
      <c r="D85" s="24" t="s">
        <v>77</v>
      </c>
      <c r="E85" s="25">
        <v>500</v>
      </c>
      <c r="F85" s="25">
        <v>779240</v>
      </c>
      <c r="G85" s="25">
        <f t="shared" si="2"/>
        <v>779740</v>
      </c>
      <c r="H85" s="25"/>
      <c r="I85" s="25">
        <f t="shared" si="3"/>
        <v>779740</v>
      </c>
    </row>
    <row r="86" spans="2:9" x14ac:dyDescent="0.4">
      <c r="B86" s="23"/>
      <c r="C86" s="23"/>
      <c r="D86" s="24" t="s">
        <v>78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">
      <c r="B87" s="23"/>
      <c r="C87" s="23"/>
      <c r="D87" s="24" t="s">
        <v>79</v>
      </c>
      <c r="E87" s="25">
        <f>+E88+E89+E90+E91+E92+E93+E94+E95+E96+E97+E98+E99+E100+E101+E102+E103+E104+E105+E106+E107+E108+E109</f>
        <v>5165094</v>
      </c>
      <c r="F87" s="25">
        <f>+F88+F89+F90+F91+F92+F93+F94+F95+F96+F97+F98+F99+F100+F101+F102+F103+F104+F105+F106+F107+F108+F109</f>
        <v>14833273</v>
      </c>
      <c r="G87" s="25">
        <f t="shared" si="2"/>
        <v>19998367</v>
      </c>
      <c r="H87" s="25">
        <f>+H88+H89+H90+H91+H92+H93+H94+H95+H96+H97+H98+H99+H100+H101+H102+H103+H104+H105+H106+H107+H108+H109</f>
        <v>0</v>
      </c>
      <c r="I87" s="25">
        <f t="shared" si="3"/>
        <v>19998367</v>
      </c>
    </row>
    <row r="88" spans="2:9" x14ac:dyDescent="0.4">
      <c r="B88" s="23"/>
      <c r="C88" s="23"/>
      <c r="D88" s="24" t="s">
        <v>80</v>
      </c>
      <c r="E88" s="25">
        <v>75764</v>
      </c>
      <c r="F88" s="25">
        <v>4819</v>
      </c>
      <c r="G88" s="25">
        <f t="shared" si="2"/>
        <v>80583</v>
      </c>
      <c r="H88" s="25"/>
      <c r="I88" s="25">
        <f t="shared" si="3"/>
        <v>80583</v>
      </c>
    </row>
    <row r="89" spans="2:9" x14ac:dyDescent="0.4">
      <c r="B89" s="23"/>
      <c r="C89" s="23"/>
      <c r="D89" s="24" t="s">
        <v>81</v>
      </c>
      <c r="E89" s="25"/>
      <c r="F89" s="25"/>
      <c r="G89" s="25">
        <f t="shared" si="2"/>
        <v>0</v>
      </c>
      <c r="H89" s="25"/>
      <c r="I89" s="25">
        <f t="shared" si="3"/>
        <v>0</v>
      </c>
    </row>
    <row r="90" spans="2:9" x14ac:dyDescent="0.4">
      <c r="B90" s="23"/>
      <c r="C90" s="23"/>
      <c r="D90" s="24" t="s">
        <v>82</v>
      </c>
      <c r="E90" s="25">
        <v>132214</v>
      </c>
      <c r="F90" s="25">
        <v>48000</v>
      </c>
      <c r="G90" s="25">
        <f t="shared" si="2"/>
        <v>180214</v>
      </c>
      <c r="H90" s="25"/>
      <c r="I90" s="25">
        <f t="shared" si="3"/>
        <v>180214</v>
      </c>
    </row>
    <row r="91" spans="2:9" x14ac:dyDescent="0.4">
      <c r="B91" s="23"/>
      <c r="C91" s="23"/>
      <c r="D91" s="24" t="s">
        <v>83</v>
      </c>
      <c r="E91" s="25"/>
      <c r="F91" s="25"/>
      <c r="G91" s="25">
        <f t="shared" si="2"/>
        <v>0</v>
      </c>
      <c r="H91" s="25"/>
      <c r="I91" s="25">
        <f t="shared" si="3"/>
        <v>0</v>
      </c>
    </row>
    <row r="92" spans="2:9" x14ac:dyDescent="0.4">
      <c r="B92" s="23"/>
      <c r="C92" s="23"/>
      <c r="D92" s="24" t="s">
        <v>84</v>
      </c>
      <c r="E92" s="25">
        <v>41617</v>
      </c>
      <c r="F92" s="25">
        <v>16044</v>
      </c>
      <c r="G92" s="25">
        <f t="shared" si="2"/>
        <v>57661</v>
      </c>
      <c r="H92" s="25"/>
      <c r="I92" s="25">
        <f t="shared" si="3"/>
        <v>57661</v>
      </c>
    </row>
    <row r="93" spans="2:9" x14ac:dyDescent="0.4">
      <c r="B93" s="23"/>
      <c r="C93" s="23"/>
      <c r="D93" s="24" t="s">
        <v>85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">
      <c r="B94" s="23"/>
      <c r="C94" s="23"/>
      <c r="D94" s="24" t="s">
        <v>70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">
      <c r="B95" s="23"/>
      <c r="C95" s="23"/>
      <c r="D95" s="24" t="s">
        <v>71</v>
      </c>
      <c r="E95" s="25"/>
      <c r="F95" s="25"/>
      <c r="G95" s="25">
        <f t="shared" si="2"/>
        <v>0</v>
      </c>
      <c r="H95" s="25"/>
      <c r="I95" s="25">
        <f t="shared" si="3"/>
        <v>0</v>
      </c>
    </row>
    <row r="96" spans="2:9" x14ac:dyDescent="0.4">
      <c r="B96" s="23"/>
      <c r="C96" s="23"/>
      <c r="D96" s="24" t="s">
        <v>86</v>
      </c>
      <c r="E96" s="25">
        <v>12502</v>
      </c>
      <c r="F96" s="25">
        <v>36998</v>
      </c>
      <c r="G96" s="25">
        <f t="shared" si="2"/>
        <v>49500</v>
      </c>
      <c r="H96" s="25"/>
      <c r="I96" s="25">
        <f t="shared" si="3"/>
        <v>49500</v>
      </c>
    </row>
    <row r="97" spans="2:9" x14ac:dyDescent="0.4">
      <c r="B97" s="23"/>
      <c r="C97" s="23"/>
      <c r="D97" s="24" t="s">
        <v>87</v>
      </c>
      <c r="E97" s="25">
        <v>288442</v>
      </c>
      <c r="F97" s="25"/>
      <c r="G97" s="25">
        <f t="shared" si="2"/>
        <v>288442</v>
      </c>
      <c r="H97" s="25"/>
      <c r="I97" s="25">
        <f t="shared" si="3"/>
        <v>288442</v>
      </c>
    </row>
    <row r="98" spans="2:9" x14ac:dyDescent="0.4">
      <c r="B98" s="23"/>
      <c r="C98" s="23"/>
      <c r="D98" s="24" t="s">
        <v>88</v>
      </c>
      <c r="E98" s="25"/>
      <c r="F98" s="25"/>
      <c r="G98" s="25">
        <f t="shared" si="2"/>
        <v>0</v>
      </c>
      <c r="H98" s="25"/>
      <c r="I98" s="25">
        <f t="shared" si="3"/>
        <v>0</v>
      </c>
    </row>
    <row r="99" spans="2:9" x14ac:dyDescent="0.4">
      <c r="B99" s="23"/>
      <c r="C99" s="23"/>
      <c r="D99" s="24" t="s">
        <v>89</v>
      </c>
      <c r="E99" s="25"/>
      <c r="F99" s="25"/>
      <c r="G99" s="25">
        <f t="shared" si="2"/>
        <v>0</v>
      </c>
      <c r="H99" s="25"/>
      <c r="I99" s="25">
        <f t="shared" si="3"/>
        <v>0</v>
      </c>
    </row>
    <row r="100" spans="2:9" x14ac:dyDescent="0.4">
      <c r="B100" s="23"/>
      <c r="C100" s="23"/>
      <c r="D100" s="24" t="s">
        <v>90</v>
      </c>
      <c r="E100" s="25">
        <v>2790376</v>
      </c>
      <c r="F100" s="25">
        <v>2214138</v>
      </c>
      <c r="G100" s="25">
        <f t="shared" si="2"/>
        <v>5004514</v>
      </c>
      <c r="H100" s="25"/>
      <c r="I100" s="25">
        <f t="shared" si="3"/>
        <v>5004514</v>
      </c>
    </row>
    <row r="101" spans="2:9" x14ac:dyDescent="0.4">
      <c r="B101" s="23"/>
      <c r="C101" s="23"/>
      <c r="D101" s="24" t="s">
        <v>91</v>
      </c>
      <c r="E101" s="25">
        <v>59752</v>
      </c>
      <c r="F101" s="25">
        <v>15180</v>
      </c>
      <c r="G101" s="25">
        <f t="shared" si="2"/>
        <v>74932</v>
      </c>
      <c r="H101" s="25"/>
      <c r="I101" s="25">
        <f t="shared" si="3"/>
        <v>74932</v>
      </c>
    </row>
    <row r="102" spans="2:9" x14ac:dyDescent="0.4">
      <c r="B102" s="23"/>
      <c r="C102" s="23"/>
      <c r="D102" s="24" t="s">
        <v>73</v>
      </c>
      <c r="E102" s="25">
        <v>137159</v>
      </c>
      <c r="F102" s="25">
        <v>112211</v>
      </c>
      <c r="G102" s="25">
        <f t="shared" si="2"/>
        <v>249370</v>
      </c>
      <c r="H102" s="25"/>
      <c r="I102" s="25">
        <f t="shared" si="3"/>
        <v>249370</v>
      </c>
    </row>
    <row r="103" spans="2:9" x14ac:dyDescent="0.4">
      <c r="B103" s="23"/>
      <c r="C103" s="23"/>
      <c r="D103" s="24" t="s">
        <v>74</v>
      </c>
      <c r="E103" s="25">
        <v>163878</v>
      </c>
      <c r="F103" s="25">
        <v>282473</v>
      </c>
      <c r="G103" s="25">
        <f t="shared" si="2"/>
        <v>446351</v>
      </c>
      <c r="H103" s="25"/>
      <c r="I103" s="25">
        <f t="shared" si="3"/>
        <v>446351</v>
      </c>
    </row>
    <row r="104" spans="2:9" x14ac:dyDescent="0.4">
      <c r="B104" s="23"/>
      <c r="C104" s="23"/>
      <c r="D104" s="24" t="s">
        <v>92</v>
      </c>
      <c r="E104" s="25">
        <v>1320000</v>
      </c>
      <c r="F104" s="25">
        <v>11880000</v>
      </c>
      <c r="G104" s="25">
        <f t="shared" si="2"/>
        <v>13200000</v>
      </c>
      <c r="H104" s="25"/>
      <c r="I104" s="25">
        <f t="shared" si="3"/>
        <v>13200000</v>
      </c>
    </row>
    <row r="105" spans="2:9" x14ac:dyDescent="0.4">
      <c r="B105" s="23"/>
      <c r="C105" s="23"/>
      <c r="D105" s="24" t="s">
        <v>93</v>
      </c>
      <c r="E105" s="25">
        <v>13940</v>
      </c>
      <c r="F105" s="25"/>
      <c r="G105" s="25">
        <f t="shared" si="2"/>
        <v>13940</v>
      </c>
      <c r="H105" s="25"/>
      <c r="I105" s="25">
        <f t="shared" si="3"/>
        <v>13940</v>
      </c>
    </row>
    <row r="106" spans="2:9" x14ac:dyDescent="0.4">
      <c r="B106" s="23"/>
      <c r="C106" s="23"/>
      <c r="D106" s="24" t="s">
        <v>94</v>
      </c>
      <c r="E106" s="25">
        <v>110990</v>
      </c>
      <c r="F106" s="25">
        <v>223410</v>
      </c>
      <c r="G106" s="25">
        <f t="shared" si="2"/>
        <v>334400</v>
      </c>
      <c r="H106" s="25"/>
      <c r="I106" s="25">
        <f t="shared" si="3"/>
        <v>334400</v>
      </c>
    </row>
    <row r="107" spans="2:9" x14ac:dyDescent="0.4">
      <c r="B107" s="23"/>
      <c r="C107" s="23"/>
      <c r="D107" s="24" t="s">
        <v>95</v>
      </c>
      <c r="E107" s="25"/>
      <c r="F107" s="25"/>
      <c r="G107" s="25">
        <f t="shared" si="2"/>
        <v>0</v>
      </c>
      <c r="H107" s="25"/>
      <c r="I107" s="25">
        <f t="shared" si="3"/>
        <v>0</v>
      </c>
    </row>
    <row r="108" spans="2:9" x14ac:dyDescent="0.4">
      <c r="B108" s="23"/>
      <c r="C108" s="23"/>
      <c r="D108" s="24" t="s">
        <v>96</v>
      </c>
      <c r="E108" s="25">
        <v>18400</v>
      </c>
      <c r="F108" s="25"/>
      <c r="G108" s="25">
        <f t="shared" si="2"/>
        <v>18400</v>
      </c>
      <c r="H108" s="25"/>
      <c r="I108" s="25">
        <f t="shared" si="3"/>
        <v>18400</v>
      </c>
    </row>
    <row r="109" spans="2:9" x14ac:dyDescent="0.4">
      <c r="B109" s="23"/>
      <c r="C109" s="23"/>
      <c r="D109" s="24" t="s">
        <v>77</v>
      </c>
      <c r="E109" s="25">
        <v>60</v>
      </c>
      <c r="F109" s="25"/>
      <c r="G109" s="25">
        <f t="shared" si="2"/>
        <v>60</v>
      </c>
      <c r="H109" s="25"/>
      <c r="I109" s="25">
        <f t="shared" si="3"/>
        <v>60</v>
      </c>
    </row>
    <row r="110" spans="2:9" x14ac:dyDescent="0.4">
      <c r="B110" s="23"/>
      <c r="C110" s="23"/>
      <c r="D110" s="24" t="s">
        <v>97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98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99</v>
      </c>
      <c r="E112" s="25">
        <f>+E113+E114</f>
        <v>138276</v>
      </c>
      <c r="F112" s="25">
        <f>+F113+F114</f>
        <v>72880</v>
      </c>
      <c r="G112" s="25">
        <f t="shared" si="2"/>
        <v>211156</v>
      </c>
      <c r="H112" s="25">
        <f>+H113+H114</f>
        <v>0</v>
      </c>
      <c r="I112" s="25">
        <f t="shared" si="3"/>
        <v>211156</v>
      </c>
    </row>
    <row r="113" spans="2:9" x14ac:dyDescent="0.4">
      <c r="B113" s="23"/>
      <c r="C113" s="23"/>
      <c r="D113" s="24" t="s">
        <v>100</v>
      </c>
      <c r="E113" s="25">
        <v>138276</v>
      </c>
      <c r="F113" s="25">
        <v>72880</v>
      </c>
      <c r="G113" s="25">
        <f t="shared" si="2"/>
        <v>211156</v>
      </c>
      <c r="H113" s="25"/>
      <c r="I113" s="25">
        <f t="shared" si="3"/>
        <v>211156</v>
      </c>
    </row>
    <row r="114" spans="2:9" x14ac:dyDescent="0.4">
      <c r="B114" s="23"/>
      <c r="C114" s="23"/>
      <c r="D114" s="24" t="s">
        <v>77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3"/>
      <c r="D115" s="24" t="s">
        <v>101</v>
      </c>
      <c r="E115" s="25">
        <f>+E116+E117</f>
        <v>0</v>
      </c>
      <c r="F115" s="25">
        <f>+F116+F117</f>
        <v>0</v>
      </c>
      <c r="G115" s="25">
        <f t="shared" si="2"/>
        <v>0</v>
      </c>
      <c r="H115" s="25">
        <f>+H116+H117</f>
        <v>0</v>
      </c>
      <c r="I115" s="25">
        <f t="shared" si="3"/>
        <v>0</v>
      </c>
    </row>
    <row r="116" spans="2:9" x14ac:dyDescent="0.4">
      <c r="B116" s="23"/>
      <c r="C116" s="23"/>
      <c r="D116" s="24" t="s">
        <v>102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">
      <c r="B117" s="23"/>
      <c r="C117" s="23"/>
      <c r="D117" s="24" t="s">
        <v>103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 x14ac:dyDescent="0.4">
      <c r="B118" s="23"/>
      <c r="C118" s="26"/>
      <c r="D118" s="27" t="s">
        <v>104</v>
      </c>
      <c r="E118" s="28">
        <f>+E61+E69+E87+E110+E111+E112+E115</f>
        <v>42236723</v>
      </c>
      <c r="F118" s="28">
        <f>+F61+F69+F87+F110+F111+F112+F115</f>
        <v>29860044</v>
      </c>
      <c r="G118" s="28">
        <f t="shared" si="2"/>
        <v>72096767</v>
      </c>
      <c r="H118" s="28">
        <f>+H61+H69+H87+H110+H111+H112+H115</f>
        <v>0</v>
      </c>
      <c r="I118" s="28">
        <f t="shared" si="3"/>
        <v>72096767</v>
      </c>
    </row>
    <row r="119" spans="2:9" x14ac:dyDescent="0.4">
      <c r="B119" s="26"/>
      <c r="C119" s="29" t="s">
        <v>105</v>
      </c>
      <c r="D119" s="30"/>
      <c r="E119" s="31">
        <f xml:space="preserve"> +E60 - E118</f>
        <v>4533130</v>
      </c>
      <c r="F119" s="31">
        <f xml:space="preserve"> +F60 - F118</f>
        <v>1251619</v>
      </c>
      <c r="G119" s="31">
        <f t="shared" si="2"/>
        <v>5784749</v>
      </c>
      <c r="H119" s="31">
        <f xml:space="preserve"> +H60 - H118</f>
        <v>0</v>
      </c>
      <c r="I119" s="31">
        <f>I60-I118</f>
        <v>5784749</v>
      </c>
    </row>
    <row r="120" spans="2:9" x14ac:dyDescent="0.4">
      <c r="B120" s="20" t="s">
        <v>106</v>
      </c>
      <c r="C120" s="20" t="s">
        <v>13</v>
      </c>
      <c r="D120" s="24" t="s">
        <v>107</v>
      </c>
      <c r="E120" s="25">
        <f>+E121+E122</f>
        <v>0</v>
      </c>
      <c r="F120" s="25">
        <f>+F121+F122</f>
        <v>0</v>
      </c>
      <c r="G120" s="25">
        <f t="shared" si="2"/>
        <v>0</v>
      </c>
      <c r="H120" s="25">
        <f>+H121+H122</f>
        <v>0</v>
      </c>
      <c r="I120" s="25">
        <f t="shared" si="3"/>
        <v>0</v>
      </c>
    </row>
    <row r="121" spans="2:9" x14ac:dyDescent="0.4">
      <c r="B121" s="23"/>
      <c r="C121" s="23"/>
      <c r="D121" s="24" t="s">
        <v>108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109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 x14ac:dyDescent="0.4">
      <c r="B123" s="23"/>
      <c r="C123" s="23"/>
      <c r="D123" s="24" t="s">
        <v>110</v>
      </c>
      <c r="E123" s="25">
        <f>+E124+E125</f>
        <v>0</v>
      </c>
      <c r="F123" s="25">
        <f>+F124+F125</f>
        <v>0</v>
      </c>
      <c r="G123" s="25">
        <f t="shared" si="2"/>
        <v>0</v>
      </c>
      <c r="H123" s="25">
        <f>+H124+H125</f>
        <v>0</v>
      </c>
      <c r="I123" s="25">
        <f t="shared" si="3"/>
        <v>0</v>
      </c>
    </row>
    <row r="124" spans="2:9" x14ac:dyDescent="0.4">
      <c r="B124" s="23"/>
      <c r="C124" s="23"/>
      <c r="D124" s="24" t="s">
        <v>111</v>
      </c>
      <c r="E124" s="25"/>
      <c r="F124" s="25"/>
      <c r="G124" s="25">
        <f t="shared" si="2"/>
        <v>0</v>
      </c>
      <c r="H124" s="25"/>
      <c r="I124" s="25">
        <f t="shared" si="3"/>
        <v>0</v>
      </c>
    </row>
    <row r="125" spans="2:9" x14ac:dyDescent="0.4">
      <c r="B125" s="23"/>
      <c r="C125" s="23"/>
      <c r="D125" s="24" t="s">
        <v>112</v>
      </c>
      <c r="E125" s="25"/>
      <c r="F125" s="25"/>
      <c r="G125" s="25">
        <f t="shared" si="2"/>
        <v>0</v>
      </c>
      <c r="H125" s="25"/>
      <c r="I125" s="25">
        <f t="shared" si="3"/>
        <v>0</v>
      </c>
    </row>
    <row r="126" spans="2:9" x14ac:dyDescent="0.4">
      <c r="B126" s="23"/>
      <c r="C126" s="23"/>
      <c r="D126" s="24" t="s">
        <v>113</v>
      </c>
      <c r="E126" s="25"/>
      <c r="F126" s="25"/>
      <c r="G126" s="25">
        <f t="shared" si="2"/>
        <v>0</v>
      </c>
      <c r="H126" s="25"/>
      <c r="I126" s="25">
        <f t="shared" si="3"/>
        <v>0</v>
      </c>
    </row>
    <row r="127" spans="2:9" x14ac:dyDescent="0.4">
      <c r="B127" s="23"/>
      <c r="C127" s="23"/>
      <c r="D127" s="24" t="s">
        <v>114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">
      <c r="B128" s="23"/>
      <c r="C128" s="23"/>
      <c r="D128" s="24" t="s">
        <v>115</v>
      </c>
      <c r="E128" s="25">
        <f>+E129+E130+E131</f>
        <v>0</v>
      </c>
      <c r="F128" s="25">
        <f>+F129+F130+F131</f>
        <v>0</v>
      </c>
      <c r="G128" s="25">
        <f t="shared" si="2"/>
        <v>0</v>
      </c>
      <c r="H128" s="25">
        <f>+H129+H130+H131</f>
        <v>0</v>
      </c>
      <c r="I128" s="25">
        <f t="shared" si="3"/>
        <v>0</v>
      </c>
    </row>
    <row r="129" spans="2:9" x14ac:dyDescent="0.4">
      <c r="B129" s="23"/>
      <c r="C129" s="23"/>
      <c r="D129" s="24" t="s">
        <v>116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117</v>
      </c>
      <c r="E130" s="25"/>
      <c r="F130" s="25"/>
      <c r="G130" s="25">
        <f t="shared" si="2"/>
        <v>0</v>
      </c>
      <c r="H130" s="25"/>
      <c r="I130" s="25">
        <f t="shared" si="3"/>
        <v>0</v>
      </c>
    </row>
    <row r="131" spans="2:9" x14ac:dyDescent="0.4">
      <c r="B131" s="23"/>
      <c r="C131" s="23"/>
      <c r="D131" s="24" t="s">
        <v>118</v>
      </c>
      <c r="E131" s="25"/>
      <c r="F131" s="25"/>
      <c r="G131" s="25">
        <f t="shared" si="2"/>
        <v>0</v>
      </c>
      <c r="H131" s="25"/>
      <c r="I131" s="25">
        <f t="shared" si="3"/>
        <v>0</v>
      </c>
    </row>
    <row r="132" spans="2:9" x14ac:dyDescent="0.4">
      <c r="B132" s="23"/>
      <c r="C132" s="23"/>
      <c r="D132" s="24" t="s">
        <v>119</v>
      </c>
      <c r="E132" s="25">
        <f>+E133</f>
        <v>0</v>
      </c>
      <c r="F132" s="25">
        <f>+F133</f>
        <v>0</v>
      </c>
      <c r="G132" s="25">
        <f t="shared" si="2"/>
        <v>0</v>
      </c>
      <c r="H132" s="25">
        <f>+H133</f>
        <v>0</v>
      </c>
      <c r="I132" s="25">
        <f t="shared" si="3"/>
        <v>0</v>
      </c>
    </row>
    <row r="133" spans="2:9" x14ac:dyDescent="0.4">
      <c r="B133" s="23"/>
      <c r="C133" s="23"/>
      <c r="D133" s="24" t="s">
        <v>120</v>
      </c>
      <c r="E133" s="25"/>
      <c r="F133" s="25"/>
      <c r="G133" s="25">
        <f t="shared" si="2"/>
        <v>0</v>
      </c>
      <c r="H133" s="25"/>
      <c r="I133" s="25">
        <f t="shared" si="3"/>
        <v>0</v>
      </c>
    </row>
    <row r="134" spans="2:9" x14ac:dyDescent="0.4">
      <c r="B134" s="23"/>
      <c r="C134" s="26"/>
      <c r="D134" s="27" t="s">
        <v>121</v>
      </c>
      <c r="E134" s="28">
        <f>+E120+E123+E126+E127+E128+E132</f>
        <v>0</v>
      </c>
      <c r="F134" s="28">
        <f>+F120+F123+F126+F127+F128+F132</f>
        <v>0</v>
      </c>
      <c r="G134" s="28">
        <f t="shared" si="2"/>
        <v>0</v>
      </c>
      <c r="H134" s="28">
        <f>+H120+H123+H126+H127+H128+H132</f>
        <v>0</v>
      </c>
      <c r="I134" s="28">
        <f t="shared" si="3"/>
        <v>0</v>
      </c>
    </row>
    <row r="135" spans="2:9" x14ac:dyDescent="0.4">
      <c r="B135" s="23"/>
      <c r="C135" s="20" t="s">
        <v>52</v>
      </c>
      <c r="D135" s="24" t="s">
        <v>122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">
      <c r="B136" s="23"/>
      <c r="C136" s="23"/>
      <c r="D136" s="24" t="s">
        <v>123</v>
      </c>
      <c r="E136" s="25"/>
      <c r="F136" s="25"/>
      <c r="G136" s="25">
        <f t="shared" ref="G136:G195" si="4">+E136+F136</f>
        <v>0</v>
      </c>
      <c r="H136" s="25"/>
      <c r="I136" s="25">
        <f t="shared" ref="I136:I194" si="5">G136-ABS(H136)</f>
        <v>0</v>
      </c>
    </row>
    <row r="137" spans="2:9" x14ac:dyDescent="0.4">
      <c r="B137" s="23"/>
      <c r="C137" s="23"/>
      <c r="D137" s="24" t="s">
        <v>124</v>
      </c>
      <c r="E137" s="25">
        <f>+E138+E139+E140+E141+E142</f>
        <v>253000</v>
      </c>
      <c r="F137" s="25">
        <f>+F138+F139+F140+F141+F142</f>
        <v>45000</v>
      </c>
      <c r="G137" s="25">
        <f t="shared" si="4"/>
        <v>298000</v>
      </c>
      <c r="H137" s="25">
        <f>+H138+H139+H140+H141+H142</f>
        <v>0</v>
      </c>
      <c r="I137" s="25">
        <f t="shared" si="5"/>
        <v>298000</v>
      </c>
    </row>
    <row r="138" spans="2:9" x14ac:dyDescent="0.4">
      <c r="B138" s="23"/>
      <c r="C138" s="23"/>
      <c r="D138" s="24" t="s">
        <v>125</v>
      </c>
      <c r="E138" s="25"/>
      <c r="F138" s="25"/>
      <c r="G138" s="25">
        <f t="shared" si="4"/>
        <v>0</v>
      </c>
      <c r="H138" s="25"/>
      <c r="I138" s="25">
        <f t="shared" si="5"/>
        <v>0</v>
      </c>
    </row>
    <row r="139" spans="2:9" x14ac:dyDescent="0.4">
      <c r="B139" s="23"/>
      <c r="C139" s="23"/>
      <c r="D139" s="24" t="s">
        <v>126</v>
      </c>
      <c r="E139" s="25"/>
      <c r="F139" s="25"/>
      <c r="G139" s="25">
        <f t="shared" si="4"/>
        <v>0</v>
      </c>
      <c r="H139" s="25"/>
      <c r="I139" s="25">
        <f t="shared" si="5"/>
        <v>0</v>
      </c>
    </row>
    <row r="140" spans="2:9" x14ac:dyDescent="0.4">
      <c r="B140" s="23"/>
      <c r="C140" s="23"/>
      <c r="D140" s="24" t="s">
        <v>127</v>
      </c>
      <c r="E140" s="25">
        <v>55000</v>
      </c>
      <c r="F140" s="25">
        <v>45000</v>
      </c>
      <c r="G140" s="25">
        <f t="shared" si="4"/>
        <v>100000</v>
      </c>
      <c r="H140" s="25"/>
      <c r="I140" s="25">
        <f t="shared" si="5"/>
        <v>100000</v>
      </c>
    </row>
    <row r="141" spans="2:9" x14ac:dyDescent="0.4">
      <c r="B141" s="23"/>
      <c r="C141" s="23"/>
      <c r="D141" s="24" t="s">
        <v>128</v>
      </c>
      <c r="E141" s="25">
        <v>198000</v>
      </c>
      <c r="F141" s="25"/>
      <c r="G141" s="25">
        <f t="shared" si="4"/>
        <v>198000</v>
      </c>
      <c r="H141" s="25"/>
      <c r="I141" s="25">
        <f t="shared" si="5"/>
        <v>198000</v>
      </c>
    </row>
    <row r="142" spans="2:9" x14ac:dyDescent="0.4">
      <c r="B142" s="23"/>
      <c r="C142" s="23"/>
      <c r="D142" s="24" t="s">
        <v>129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">
      <c r="B143" s="23"/>
      <c r="C143" s="23"/>
      <c r="D143" s="24" t="s">
        <v>130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">
      <c r="B144" s="23"/>
      <c r="C144" s="23"/>
      <c r="D144" s="24" t="s">
        <v>131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">
      <c r="B145" s="23"/>
      <c r="C145" s="23"/>
      <c r="D145" s="24" t="s">
        <v>132</v>
      </c>
      <c r="E145" s="25">
        <f>+E146</f>
        <v>0</v>
      </c>
      <c r="F145" s="25">
        <f>+F146</f>
        <v>0</v>
      </c>
      <c r="G145" s="25">
        <f t="shared" si="4"/>
        <v>0</v>
      </c>
      <c r="H145" s="25">
        <f>+H146</f>
        <v>0</v>
      </c>
      <c r="I145" s="25">
        <f t="shared" si="5"/>
        <v>0</v>
      </c>
    </row>
    <row r="146" spans="2:9" x14ac:dyDescent="0.4">
      <c r="B146" s="23"/>
      <c r="C146" s="23"/>
      <c r="D146" s="24" t="s">
        <v>133</v>
      </c>
      <c r="E146" s="25"/>
      <c r="F146" s="25"/>
      <c r="G146" s="25">
        <f t="shared" si="4"/>
        <v>0</v>
      </c>
      <c r="H146" s="25"/>
      <c r="I146" s="25">
        <f t="shared" si="5"/>
        <v>0</v>
      </c>
    </row>
    <row r="147" spans="2:9" x14ac:dyDescent="0.4">
      <c r="B147" s="23"/>
      <c r="C147" s="26"/>
      <c r="D147" s="27" t="s">
        <v>134</v>
      </c>
      <c r="E147" s="28">
        <f>+E135+E136+E137+E143+E144+E145</f>
        <v>253000</v>
      </c>
      <c r="F147" s="28">
        <f>+F135+F136+F137+F143+F144+F145</f>
        <v>45000</v>
      </c>
      <c r="G147" s="28">
        <f t="shared" si="4"/>
        <v>298000</v>
      </c>
      <c r="H147" s="28">
        <f>+H135+H136+H137+H143+H144+H145</f>
        <v>0</v>
      </c>
      <c r="I147" s="28">
        <f t="shared" si="5"/>
        <v>298000</v>
      </c>
    </row>
    <row r="148" spans="2:9" x14ac:dyDescent="0.4">
      <c r="B148" s="26"/>
      <c r="C148" s="32" t="s">
        <v>135</v>
      </c>
      <c r="D148" s="30"/>
      <c r="E148" s="31">
        <f xml:space="preserve"> +E134 - E147</f>
        <v>-253000</v>
      </c>
      <c r="F148" s="31">
        <f xml:space="preserve"> +F134 - F147</f>
        <v>-45000</v>
      </c>
      <c r="G148" s="31">
        <f t="shared" si="4"/>
        <v>-298000</v>
      </c>
      <c r="H148" s="31">
        <f xml:space="preserve"> +H134 - H147</f>
        <v>0</v>
      </c>
      <c r="I148" s="31">
        <f>I134-I147</f>
        <v>-298000</v>
      </c>
    </row>
    <row r="149" spans="2:9" x14ac:dyDescent="0.4">
      <c r="B149" s="20" t="s">
        <v>136</v>
      </c>
      <c r="C149" s="20" t="s">
        <v>13</v>
      </c>
      <c r="D149" s="24" t="s">
        <v>137</v>
      </c>
      <c r="E149" s="25"/>
      <c r="F149" s="25"/>
      <c r="G149" s="25">
        <f t="shared" si="4"/>
        <v>0</v>
      </c>
      <c r="H149" s="25"/>
      <c r="I149" s="25">
        <f t="shared" si="5"/>
        <v>0</v>
      </c>
    </row>
    <row r="150" spans="2:9" x14ac:dyDescent="0.4">
      <c r="B150" s="23"/>
      <c r="C150" s="23"/>
      <c r="D150" s="24" t="s">
        <v>138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">
      <c r="B151" s="23"/>
      <c r="C151" s="23"/>
      <c r="D151" s="24" t="s">
        <v>139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">
      <c r="B152" s="23"/>
      <c r="C152" s="23"/>
      <c r="D152" s="24" t="s">
        <v>140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141</v>
      </c>
      <c r="E153" s="25"/>
      <c r="F153" s="25"/>
      <c r="G153" s="25">
        <f t="shared" si="4"/>
        <v>0</v>
      </c>
      <c r="H153" s="25"/>
      <c r="I153" s="25">
        <f t="shared" si="5"/>
        <v>0</v>
      </c>
    </row>
    <row r="154" spans="2:9" x14ac:dyDescent="0.4">
      <c r="B154" s="23"/>
      <c r="C154" s="23"/>
      <c r="D154" s="24" t="s">
        <v>142</v>
      </c>
      <c r="E154" s="25"/>
      <c r="F154" s="25"/>
      <c r="G154" s="25">
        <f t="shared" si="4"/>
        <v>0</v>
      </c>
      <c r="H154" s="25"/>
      <c r="I154" s="25">
        <f t="shared" si="5"/>
        <v>0</v>
      </c>
    </row>
    <row r="155" spans="2:9" x14ac:dyDescent="0.4">
      <c r="B155" s="23"/>
      <c r="C155" s="23"/>
      <c r="D155" s="24" t="s">
        <v>143</v>
      </c>
      <c r="E155" s="25">
        <f>+E156+E157+E158+E159+E160</f>
        <v>0</v>
      </c>
      <c r="F155" s="25">
        <f>+F156+F157+F158+F159+F160</f>
        <v>0</v>
      </c>
      <c r="G155" s="25">
        <f t="shared" si="4"/>
        <v>0</v>
      </c>
      <c r="H155" s="25">
        <f>+H156+H157+H158+H159+H160</f>
        <v>0</v>
      </c>
      <c r="I155" s="25">
        <f t="shared" si="5"/>
        <v>0</v>
      </c>
    </row>
    <row r="156" spans="2:9" x14ac:dyDescent="0.4">
      <c r="B156" s="23"/>
      <c r="C156" s="23"/>
      <c r="D156" s="24" t="s">
        <v>144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145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3"/>
      <c r="D158" s="24" t="s">
        <v>146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">
      <c r="B159" s="23"/>
      <c r="C159" s="23"/>
      <c r="D159" s="24" t="s">
        <v>147</v>
      </c>
      <c r="E159" s="25"/>
      <c r="F159" s="25"/>
      <c r="G159" s="25">
        <f t="shared" si="4"/>
        <v>0</v>
      </c>
      <c r="H159" s="25"/>
      <c r="I159" s="25">
        <f t="shared" si="5"/>
        <v>0</v>
      </c>
    </row>
    <row r="160" spans="2:9" x14ac:dyDescent="0.4">
      <c r="B160" s="23"/>
      <c r="C160" s="23"/>
      <c r="D160" s="24" t="s">
        <v>148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">
      <c r="B161" s="23"/>
      <c r="C161" s="23"/>
      <c r="D161" s="24" t="s">
        <v>149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">
      <c r="B162" s="23"/>
      <c r="C162" s="23"/>
      <c r="D162" s="24" t="s">
        <v>150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151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">
      <c r="B164" s="23"/>
      <c r="C164" s="23"/>
      <c r="D164" s="24" t="s">
        <v>152</v>
      </c>
      <c r="E164" s="25"/>
      <c r="F164" s="25"/>
      <c r="G164" s="25">
        <f t="shared" si="4"/>
        <v>0</v>
      </c>
      <c r="H164" s="25"/>
      <c r="I164" s="25">
        <f t="shared" si="5"/>
        <v>0</v>
      </c>
    </row>
    <row r="165" spans="2:9" x14ac:dyDescent="0.4">
      <c r="B165" s="23"/>
      <c r="C165" s="23"/>
      <c r="D165" s="24" t="s">
        <v>153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">
      <c r="B166" s="23"/>
      <c r="C166" s="23"/>
      <c r="D166" s="24" t="s">
        <v>154</v>
      </c>
      <c r="E166" s="25"/>
      <c r="F166" s="25"/>
      <c r="G166" s="25">
        <f t="shared" si="4"/>
        <v>0</v>
      </c>
      <c r="H166" s="25"/>
      <c r="I166" s="25">
        <f t="shared" si="5"/>
        <v>0</v>
      </c>
    </row>
    <row r="167" spans="2:9" x14ac:dyDescent="0.4">
      <c r="B167" s="23"/>
      <c r="C167" s="23"/>
      <c r="D167" s="24" t="s">
        <v>155</v>
      </c>
      <c r="E167" s="25"/>
      <c r="F167" s="25">
        <v>1470000</v>
      </c>
      <c r="G167" s="25">
        <f t="shared" si="4"/>
        <v>1470000</v>
      </c>
      <c r="H167" s="25">
        <v>-1470000</v>
      </c>
      <c r="I167" s="25">
        <f t="shared" si="5"/>
        <v>0</v>
      </c>
    </row>
    <row r="168" spans="2:9" x14ac:dyDescent="0.4">
      <c r="B168" s="23"/>
      <c r="C168" s="23"/>
      <c r="D168" s="24" t="s">
        <v>156</v>
      </c>
      <c r="E168" s="25">
        <f>+E169</f>
        <v>0</v>
      </c>
      <c r="F168" s="25">
        <f>+F169</f>
        <v>0</v>
      </c>
      <c r="G168" s="25">
        <f t="shared" si="4"/>
        <v>0</v>
      </c>
      <c r="H168" s="25">
        <f>+H169</f>
        <v>0</v>
      </c>
      <c r="I168" s="25">
        <f t="shared" si="5"/>
        <v>0</v>
      </c>
    </row>
    <row r="169" spans="2:9" x14ac:dyDescent="0.4">
      <c r="B169" s="23"/>
      <c r="C169" s="23"/>
      <c r="D169" s="24" t="s">
        <v>157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6"/>
      <c r="D170" s="27" t="s">
        <v>158</v>
      </c>
      <c r="E170" s="28">
        <f>+E149+E150+E151+E152+E153+E154+E155+E161+E162+E163+E164+E165+E166+E167+E168</f>
        <v>0</v>
      </c>
      <c r="F170" s="28">
        <f>+F149+F150+F151+F152+F153+F154+F155+F161+F162+F163+F164+F165+F166+F167+F168</f>
        <v>1470000</v>
      </c>
      <c r="G170" s="28">
        <f t="shared" si="4"/>
        <v>1470000</v>
      </c>
      <c r="H170" s="28">
        <f>+H149+H150+H151+H152+H153+H154+H155+H161+H162+H163+H164+H165+H166+H167+H168</f>
        <v>-1470000</v>
      </c>
      <c r="I170" s="28">
        <f t="shared" si="5"/>
        <v>0</v>
      </c>
    </row>
    <row r="171" spans="2:9" x14ac:dyDescent="0.4">
      <c r="B171" s="23"/>
      <c r="C171" s="20" t="s">
        <v>52</v>
      </c>
      <c r="D171" s="24" t="s">
        <v>159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160</v>
      </c>
      <c r="E172" s="25">
        <v>660000</v>
      </c>
      <c r="F172" s="25">
        <v>540000</v>
      </c>
      <c r="G172" s="25">
        <f t="shared" si="4"/>
        <v>1200000</v>
      </c>
      <c r="H172" s="25"/>
      <c r="I172" s="25">
        <f t="shared" si="5"/>
        <v>1200000</v>
      </c>
    </row>
    <row r="173" spans="2:9" x14ac:dyDescent="0.4">
      <c r="B173" s="23"/>
      <c r="C173" s="23"/>
      <c r="D173" s="24" t="s">
        <v>161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">
      <c r="B174" s="23"/>
      <c r="C174" s="23"/>
      <c r="D174" s="24" t="s">
        <v>162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">
      <c r="B175" s="23"/>
      <c r="C175" s="23"/>
      <c r="D175" s="24" t="s">
        <v>163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">
      <c r="B176" s="23"/>
      <c r="C176" s="23"/>
      <c r="D176" s="24" t="s">
        <v>164</v>
      </c>
      <c r="E176" s="25">
        <f>+E177+E178+E179+E180+E181</f>
        <v>0</v>
      </c>
      <c r="F176" s="25">
        <f>+F177+F178+F179+F180+F181</f>
        <v>0</v>
      </c>
      <c r="G176" s="25">
        <f t="shared" si="4"/>
        <v>0</v>
      </c>
      <c r="H176" s="25">
        <f>+H177+H178+H179+H180+H181</f>
        <v>0</v>
      </c>
      <c r="I176" s="25">
        <f t="shared" si="5"/>
        <v>0</v>
      </c>
    </row>
    <row r="177" spans="2:9" x14ac:dyDescent="0.4">
      <c r="B177" s="23"/>
      <c r="C177" s="23"/>
      <c r="D177" s="24" t="s">
        <v>165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">
      <c r="B178" s="23"/>
      <c r="C178" s="23"/>
      <c r="D178" s="24" t="s">
        <v>166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">
      <c r="B179" s="23"/>
      <c r="C179" s="23"/>
      <c r="D179" s="24" t="s">
        <v>167</v>
      </c>
      <c r="E179" s="25"/>
      <c r="F179" s="25"/>
      <c r="G179" s="25">
        <f t="shared" si="4"/>
        <v>0</v>
      </c>
      <c r="H179" s="25"/>
      <c r="I179" s="25">
        <f t="shared" si="5"/>
        <v>0</v>
      </c>
    </row>
    <row r="180" spans="2:9" x14ac:dyDescent="0.4">
      <c r="B180" s="23"/>
      <c r="C180" s="23"/>
      <c r="D180" s="24" t="s">
        <v>168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">
      <c r="B181" s="23"/>
      <c r="C181" s="23"/>
      <c r="D181" s="24" t="s">
        <v>169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">
      <c r="B182" s="23"/>
      <c r="C182" s="23"/>
      <c r="D182" s="24" t="s">
        <v>170</v>
      </c>
      <c r="E182" s="25"/>
      <c r="F182" s="25"/>
      <c r="G182" s="25">
        <f t="shared" si="4"/>
        <v>0</v>
      </c>
      <c r="H182" s="25"/>
      <c r="I182" s="25">
        <f t="shared" si="5"/>
        <v>0</v>
      </c>
    </row>
    <row r="183" spans="2:9" x14ac:dyDescent="0.4">
      <c r="B183" s="23"/>
      <c r="C183" s="23"/>
      <c r="D183" s="24" t="s">
        <v>171</v>
      </c>
      <c r="E183" s="25"/>
      <c r="F183" s="25"/>
      <c r="G183" s="25">
        <f t="shared" si="4"/>
        <v>0</v>
      </c>
      <c r="H183" s="25"/>
      <c r="I183" s="25">
        <f t="shared" si="5"/>
        <v>0</v>
      </c>
    </row>
    <row r="184" spans="2:9" x14ac:dyDescent="0.4">
      <c r="B184" s="23"/>
      <c r="C184" s="23"/>
      <c r="D184" s="24" t="s">
        <v>172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">
      <c r="B185" s="23"/>
      <c r="C185" s="23"/>
      <c r="D185" s="33" t="s">
        <v>173</v>
      </c>
      <c r="E185" s="34">
        <v>1800000</v>
      </c>
      <c r="F185" s="34"/>
      <c r="G185" s="34">
        <f t="shared" si="4"/>
        <v>1800000</v>
      </c>
      <c r="H185" s="34"/>
      <c r="I185" s="34">
        <f t="shared" si="5"/>
        <v>1800000</v>
      </c>
    </row>
    <row r="186" spans="2:9" x14ac:dyDescent="0.4">
      <c r="B186" s="23"/>
      <c r="C186" s="23"/>
      <c r="D186" s="33" t="s">
        <v>174</v>
      </c>
      <c r="E186" s="34"/>
      <c r="F186" s="34"/>
      <c r="G186" s="34">
        <f t="shared" si="4"/>
        <v>0</v>
      </c>
      <c r="H186" s="34"/>
      <c r="I186" s="34">
        <f t="shared" si="5"/>
        <v>0</v>
      </c>
    </row>
    <row r="187" spans="2:9" x14ac:dyDescent="0.4">
      <c r="B187" s="23"/>
      <c r="C187" s="23"/>
      <c r="D187" s="33" t="s">
        <v>175</v>
      </c>
      <c r="E187" s="34"/>
      <c r="F187" s="34"/>
      <c r="G187" s="34">
        <f t="shared" si="4"/>
        <v>0</v>
      </c>
      <c r="H187" s="34"/>
      <c r="I187" s="34">
        <f t="shared" si="5"/>
        <v>0</v>
      </c>
    </row>
    <row r="188" spans="2:9" x14ac:dyDescent="0.4">
      <c r="B188" s="23"/>
      <c r="C188" s="23"/>
      <c r="D188" s="35" t="s">
        <v>176</v>
      </c>
      <c r="E188" s="34">
        <v>1470000</v>
      </c>
      <c r="F188" s="34"/>
      <c r="G188" s="34">
        <f t="shared" si="4"/>
        <v>1470000</v>
      </c>
      <c r="H188" s="34">
        <v>-1470000</v>
      </c>
      <c r="I188" s="34">
        <f t="shared" si="5"/>
        <v>0</v>
      </c>
    </row>
    <row r="189" spans="2:9" x14ac:dyDescent="0.4">
      <c r="B189" s="23"/>
      <c r="C189" s="23"/>
      <c r="D189" s="33" t="s">
        <v>177</v>
      </c>
      <c r="E189" s="34">
        <f>+E190</f>
        <v>0</v>
      </c>
      <c r="F189" s="34">
        <f>+F190</f>
        <v>0</v>
      </c>
      <c r="G189" s="34">
        <f t="shared" si="4"/>
        <v>0</v>
      </c>
      <c r="H189" s="34">
        <f>+H190</f>
        <v>0</v>
      </c>
      <c r="I189" s="34">
        <f t="shared" si="5"/>
        <v>0</v>
      </c>
    </row>
    <row r="190" spans="2:9" x14ac:dyDescent="0.4">
      <c r="B190" s="23"/>
      <c r="C190" s="23"/>
      <c r="D190" s="33" t="s">
        <v>178</v>
      </c>
      <c r="E190" s="34"/>
      <c r="F190" s="34"/>
      <c r="G190" s="34">
        <f t="shared" si="4"/>
        <v>0</v>
      </c>
      <c r="H190" s="34"/>
      <c r="I190" s="34">
        <f t="shared" si="5"/>
        <v>0</v>
      </c>
    </row>
    <row r="191" spans="2:9" x14ac:dyDescent="0.4">
      <c r="B191" s="23"/>
      <c r="C191" s="26"/>
      <c r="D191" s="36" t="s">
        <v>179</v>
      </c>
      <c r="E191" s="37">
        <f>+E171+E172+E173+E174+E175+E176+E182+E183+E184+E185+E186+E187+E188+E189</f>
        <v>3930000</v>
      </c>
      <c r="F191" s="37">
        <f>+F171+F172+F173+F174+F175+F176+F182+F183+F184+F185+F186+F187+F188+F189</f>
        <v>540000</v>
      </c>
      <c r="G191" s="37">
        <f t="shared" si="4"/>
        <v>4470000</v>
      </c>
      <c r="H191" s="37">
        <f>+H171+H172+H173+H174+H175+H176+H182+H183+H184+H185+H186+H187+H188+H189</f>
        <v>-1470000</v>
      </c>
      <c r="I191" s="37">
        <f t="shared" si="5"/>
        <v>3000000</v>
      </c>
    </row>
    <row r="192" spans="2:9" x14ac:dyDescent="0.4">
      <c r="B192" s="26"/>
      <c r="C192" s="32" t="s">
        <v>180</v>
      </c>
      <c r="D192" s="30"/>
      <c r="E192" s="31">
        <f xml:space="preserve"> +E170 - E191</f>
        <v>-3930000</v>
      </c>
      <c r="F192" s="31">
        <f xml:space="preserve"> +F170 - F191</f>
        <v>930000</v>
      </c>
      <c r="G192" s="31">
        <f t="shared" si="4"/>
        <v>-3000000</v>
      </c>
      <c r="H192" s="31">
        <f xml:space="preserve"> +H170 - H191</f>
        <v>0</v>
      </c>
      <c r="I192" s="31">
        <f>I170-I191</f>
        <v>-3000000</v>
      </c>
    </row>
    <row r="193" spans="2:9" x14ac:dyDescent="0.4">
      <c r="B193" s="32" t="s">
        <v>181</v>
      </c>
      <c r="C193" s="29"/>
      <c r="D193" s="30"/>
      <c r="E193" s="31">
        <f xml:space="preserve"> +E119 +E148 +E192</f>
        <v>350130</v>
      </c>
      <c r="F193" s="31">
        <f xml:space="preserve"> +F119 +F148 +F192</f>
        <v>2136619</v>
      </c>
      <c r="G193" s="31">
        <f t="shared" si="4"/>
        <v>2486749</v>
      </c>
      <c r="H193" s="31">
        <f xml:space="preserve"> +H119 +H148 +H192</f>
        <v>0</v>
      </c>
      <c r="I193" s="31">
        <f>I119+I148+I192</f>
        <v>2486749</v>
      </c>
    </row>
    <row r="194" spans="2:9" x14ac:dyDescent="0.4">
      <c r="B194" s="32" t="s">
        <v>182</v>
      </c>
      <c r="C194" s="29"/>
      <c r="D194" s="30"/>
      <c r="E194" s="31">
        <v>9211306</v>
      </c>
      <c r="F194" s="31">
        <v>1596132</v>
      </c>
      <c r="G194" s="31">
        <f t="shared" si="4"/>
        <v>10807438</v>
      </c>
      <c r="H194" s="31"/>
      <c r="I194" s="31">
        <f t="shared" si="5"/>
        <v>10807438</v>
      </c>
    </row>
    <row r="195" spans="2:9" x14ac:dyDescent="0.4">
      <c r="B195" s="32" t="s">
        <v>183</v>
      </c>
      <c r="C195" s="29"/>
      <c r="D195" s="30"/>
      <c r="E195" s="31">
        <f xml:space="preserve"> +E193 +E194</f>
        <v>9561436</v>
      </c>
      <c r="F195" s="31">
        <f xml:space="preserve"> +F193 +F194</f>
        <v>3732751</v>
      </c>
      <c r="G195" s="31">
        <f t="shared" si="4"/>
        <v>13294187</v>
      </c>
      <c r="H195" s="31">
        <f xml:space="preserve"> +H193 +H194</f>
        <v>0</v>
      </c>
      <c r="I195" s="31">
        <f>I193+I194</f>
        <v>13294187</v>
      </c>
    </row>
  </sheetData>
  <mergeCells count="16">
    <mergeCell ref="B149:B192"/>
    <mergeCell ref="C149:C170"/>
    <mergeCell ref="C171:C191"/>
    <mergeCell ref="B7:B119"/>
    <mergeCell ref="C7:C60"/>
    <mergeCell ref="C61:C118"/>
    <mergeCell ref="B120:B148"/>
    <mergeCell ref="C120:C134"/>
    <mergeCell ref="C135:C147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2023-06-09T05:08:24Z</dcterms:created>
  <dcterms:modified xsi:type="dcterms:W3CDTF">2023-06-09T05:08:25Z</dcterms:modified>
</cp:coreProperties>
</file>