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ola-Tsuyama\Documents\Viola\法人本部\独立行政法人福祉医療機構\令和6年度事業報告\公開用計算書類\"/>
    </mc:Choice>
  </mc:AlternateContent>
  <xr:revisionPtr revIDLastSave="0" documentId="8_{64E34839-85D9-490C-9659-33D8B4FCCA96}" xr6:coauthVersionLast="47" xr6:coauthVersionMax="47" xr10:uidLastSave="{00000000-0000-0000-0000-000000000000}"/>
  <bookViews>
    <workbookView xWindow="-120" yWindow="-120" windowWidth="29040" windowHeight="15720" activeTab="1" xr2:uid="{E1A50F9F-6A12-4BD5-AF0E-D047266A1D3A}"/>
  </bookViews>
  <sheets>
    <sheet name="すみれ拠点" sheetId="1" r:id="rId1"/>
    <sheet name="つぼみ拠点" sheetId="2" r:id="rId2"/>
  </sheets>
  <definedNames>
    <definedName name="_xlnm.Print_Titles" localSheetId="0">すみれ拠点!$1:$6</definedName>
    <definedName name="_xlnm.Print_Titles" localSheetId="1">つぼみ拠点!$1:$6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4" i="2" l="1"/>
  <c r="G133" i="2"/>
  <c r="I133" i="2" s="1"/>
  <c r="G132" i="2"/>
  <c r="I132" i="2" s="1"/>
  <c r="H131" i="2"/>
  <c r="F131" i="2"/>
  <c r="F134" i="2" s="1"/>
  <c r="E131" i="2"/>
  <c r="I130" i="2"/>
  <c r="G130" i="2"/>
  <c r="I129" i="2"/>
  <c r="G129" i="2"/>
  <c r="G128" i="2"/>
  <c r="I128" i="2" s="1"/>
  <c r="G127" i="2"/>
  <c r="I127" i="2" s="1"/>
  <c r="H126" i="2"/>
  <c r="H135" i="2" s="1"/>
  <c r="F126" i="2"/>
  <c r="G125" i="2"/>
  <c r="I125" i="2" s="1"/>
  <c r="G124" i="2"/>
  <c r="I124" i="2" s="1"/>
  <c r="G123" i="2"/>
  <c r="I123" i="2" s="1"/>
  <c r="H122" i="2"/>
  <c r="F122" i="2"/>
  <c r="E122" i="2"/>
  <c r="I121" i="2"/>
  <c r="G121" i="2"/>
  <c r="I120" i="2"/>
  <c r="G120" i="2"/>
  <c r="G119" i="2"/>
  <c r="I119" i="2" s="1"/>
  <c r="G118" i="2"/>
  <c r="I118" i="2" s="1"/>
  <c r="G117" i="2"/>
  <c r="I117" i="2" s="1"/>
  <c r="F115" i="2"/>
  <c r="E115" i="2"/>
  <c r="G115" i="2" s="1"/>
  <c r="I115" i="2" s="1"/>
  <c r="G114" i="2"/>
  <c r="I114" i="2" s="1"/>
  <c r="G113" i="2"/>
  <c r="I113" i="2" s="1"/>
  <c r="I112" i="2"/>
  <c r="G112" i="2"/>
  <c r="I111" i="2"/>
  <c r="G111" i="2"/>
  <c r="G110" i="2"/>
  <c r="I110" i="2" s="1"/>
  <c r="G109" i="2"/>
  <c r="I109" i="2" s="1"/>
  <c r="G108" i="2"/>
  <c r="I108" i="2" s="1"/>
  <c r="G107" i="2"/>
  <c r="I107" i="2" s="1"/>
  <c r="I106" i="2"/>
  <c r="G106" i="2"/>
  <c r="I105" i="2"/>
  <c r="G105" i="2"/>
  <c r="G104" i="2"/>
  <c r="I104" i="2" s="1"/>
  <c r="G103" i="2"/>
  <c r="I103" i="2" s="1"/>
  <c r="G102" i="2"/>
  <c r="I102" i="2" s="1"/>
  <c r="G101" i="2"/>
  <c r="I101" i="2" s="1"/>
  <c r="I100" i="2"/>
  <c r="G100" i="2"/>
  <c r="I99" i="2"/>
  <c r="G99" i="2"/>
  <c r="G98" i="2"/>
  <c r="I98" i="2" s="1"/>
  <c r="G97" i="2"/>
  <c r="I97" i="2" s="1"/>
  <c r="G96" i="2"/>
  <c r="I96" i="2" s="1"/>
  <c r="G95" i="2"/>
  <c r="I95" i="2" s="1"/>
  <c r="I94" i="2"/>
  <c r="G94" i="2"/>
  <c r="I93" i="2"/>
  <c r="G93" i="2"/>
  <c r="G92" i="2"/>
  <c r="I92" i="2" s="1"/>
  <c r="G91" i="2"/>
  <c r="I91" i="2" s="1"/>
  <c r="G90" i="2"/>
  <c r="I90" i="2" s="1"/>
  <c r="G89" i="2"/>
  <c r="I89" i="2" s="1"/>
  <c r="I88" i="2"/>
  <c r="G88" i="2"/>
  <c r="I87" i="2"/>
  <c r="G87" i="2"/>
  <c r="G86" i="2"/>
  <c r="I86" i="2" s="1"/>
  <c r="G85" i="2"/>
  <c r="I85" i="2" s="1"/>
  <c r="G84" i="2"/>
  <c r="I84" i="2" s="1"/>
  <c r="H83" i="2"/>
  <c r="F83" i="2"/>
  <c r="E83" i="2"/>
  <c r="G83" i="2" s="1"/>
  <c r="G82" i="2"/>
  <c r="I82" i="2" s="1"/>
  <c r="G81" i="2"/>
  <c r="I81" i="2" s="1"/>
  <c r="G80" i="2"/>
  <c r="I80" i="2" s="1"/>
  <c r="G79" i="2"/>
  <c r="I79" i="2" s="1"/>
  <c r="I78" i="2"/>
  <c r="G78" i="2"/>
  <c r="G77" i="2"/>
  <c r="I77" i="2" s="1"/>
  <c r="G76" i="2"/>
  <c r="I76" i="2" s="1"/>
  <c r="G75" i="2"/>
  <c r="I75" i="2" s="1"/>
  <c r="G74" i="2"/>
  <c r="I74" i="2" s="1"/>
  <c r="G73" i="2"/>
  <c r="I73" i="2" s="1"/>
  <c r="I72" i="2"/>
  <c r="G72" i="2"/>
  <c r="G71" i="2"/>
  <c r="I71" i="2" s="1"/>
  <c r="G70" i="2"/>
  <c r="I70" i="2" s="1"/>
  <c r="G69" i="2"/>
  <c r="I69" i="2" s="1"/>
  <c r="G68" i="2"/>
  <c r="I68" i="2" s="1"/>
  <c r="G67" i="2"/>
  <c r="I67" i="2" s="1"/>
  <c r="I66" i="2"/>
  <c r="G66" i="2"/>
  <c r="H65" i="2"/>
  <c r="F65" i="2"/>
  <c r="E65" i="2"/>
  <c r="G65" i="2" s="1"/>
  <c r="I65" i="2" s="1"/>
  <c r="G64" i="2"/>
  <c r="I64" i="2" s="1"/>
  <c r="G63" i="2"/>
  <c r="I63" i="2" s="1"/>
  <c r="G62" i="2"/>
  <c r="I62" i="2" s="1"/>
  <c r="I61" i="2"/>
  <c r="G61" i="2"/>
  <c r="I60" i="2"/>
  <c r="G60" i="2"/>
  <c r="G59" i="2"/>
  <c r="I59" i="2" s="1"/>
  <c r="G58" i="2"/>
  <c r="I58" i="2" s="1"/>
  <c r="G57" i="2"/>
  <c r="I57" i="2" s="1"/>
  <c r="H56" i="2"/>
  <c r="H115" i="2" s="1"/>
  <c r="F56" i="2"/>
  <c r="E56" i="2"/>
  <c r="G56" i="2" s="1"/>
  <c r="G54" i="2"/>
  <c r="I54" i="2" s="1"/>
  <c r="G53" i="2"/>
  <c r="I53" i="2" s="1"/>
  <c r="I52" i="2"/>
  <c r="G52" i="2"/>
  <c r="I51" i="2"/>
  <c r="G51" i="2"/>
  <c r="G50" i="2"/>
  <c r="I50" i="2" s="1"/>
  <c r="H49" i="2"/>
  <c r="H48" i="2" s="1"/>
  <c r="F49" i="2"/>
  <c r="F48" i="2" s="1"/>
  <c r="E49" i="2"/>
  <c r="G49" i="2" s="1"/>
  <c r="I49" i="2" s="1"/>
  <c r="G47" i="2"/>
  <c r="I47" i="2" s="1"/>
  <c r="G46" i="2"/>
  <c r="I46" i="2" s="1"/>
  <c r="G45" i="2"/>
  <c r="I45" i="2" s="1"/>
  <c r="H44" i="2"/>
  <c r="H37" i="2" s="1"/>
  <c r="F44" i="2"/>
  <c r="E44" i="2"/>
  <c r="G44" i="2" s="1"/>
  <c r="I44" i="2" s="1"/>
  <c r="G43" i="2"/>
  <c r="I43" i="2" s="1"/>
  <c r="G42" i="2"/>
  <c r="I42" i="2" s="1"/>
  <c r="G41" i="2"/>
  <c r="I41" i="2" s="1"/>
  <c r="G40" i="2"/>
  <c r="I40" i="2" s="1"/>
  <c r="I39" i="2"/>
  <c r="G39" i="2"/>
  <c r="H38" i="2"/>
  <c r="F38" i="2"/>
  <c r="E38" i="2"/>
  <c r="G38" i="2" s="1"/>
  <c r="I38" i="2" s="1"/>
  <c r="F37" i="2"/>
  <c r="E37" i="2"/>
  <c r="G37" i="2" s="1"/>
  <c r="I37" i="2" s="1"/>
  <c r="I36" i="2"/>
  <c r="G36" i="2"/>
  <c r="G35" i="2"/>
  <c r="I35" i="2" s="1"/>
  <c r="G34" i="2"/>
  <c r="I34" i="2" s="1"/>
  <c r="G33" i="2"/>
  <c r="I33" i="2" s="1"/>
  <c r="H32" i="2"/>
  <c r="F32" i="2"/>
  <c r="E32" i="2"/>
  <c r="G32" i="2" s="1"/>
  <c r="I32" i="2" s="1"/>
  <c r="I31" i="2"/>
  <c r="G31" i="2"/>
  <c r="I30" i="2"/>
  <c r="G30" i="2"/>
  <c r="G29" i="2"/>
  <c r="I29" i="2" s="1"/>
  <c r="G28" i="2"/>
  <c r="I28" i="2" s="1"/>
  <c r="G27" i="2"/>
  <c r="I27" i="2" s="1"/>
  <c r="G26" i="2"/>
  <c r="I26" i="2" s="1"/>
  <c r="I25" i="2"/>
  <c r="G25" i="2"/>
  <c r="I24" i="2"/>
  <c r="G24" i="2"/>
  <c r="G23" i="2"/>
  <c r="I23" i="2" s="1"/>
  <c r="H22" i="2"/>
  <c r="F22" i="2"/>
  <c r="E22" i="2"/>
  <c r="G22" i="2" s="1"/>
  <c r="I22" i="2" s="1"/>
  <c r="I21" i="2"/>
  <c r="G21" i="2"/>
  <c r="G20" i="2"/>
  <c r="I20" i="2" s="1"/>
  <c r="G19" i="2"/>
  <c r="I19" i="2" s="1"/>
  <c r="G18" i="2"/>
  <c r="I18" i="2" s="1"/>
  <c r="G17" i="2"/>
  <c r="I17" i="2" s="1"/>
  <c r="G16" i="2"/>
  <c r="I16" i="2" s="1"/>
  <c r="H15" i="2"/>
  <c r="F15" i="2"/>
  <c r="E15" i="2"/>
  <c r="G15" i="2" s="1"/>
  <c r="I15" i="2" s="1"/>
  <c r="G14" i="2"/>
  <c r="I14" i="2" s="1"/>
  <c r="G13" i="2"/>
  <c r="I13" i="2" s="1"/>
  <c r="G12" i="2"/>
  <c r="I12" i="2" s="1"/>
  <c r="G11" i="2"/>
  <c r="I11" i="2" s="1"/>
  <c r="I10" i="2"/>
  <c r="G10" i="2"/>
  <c r="I9" i="2"/>
  <c r="G9" i="2"/>
  <c r="H8" i="2"/>
  <c r="F8" i="2"/>
  <c r="F7" i="2" s="1"/>
  <c r="E8" i="2"/>
  <c r="H7" i="2"/>
  <c r="G135" i="1"/>
  <c r="I134" i="1"/>
  <c r="G134" i="1"/>
  <c r="F134" i="1"/>
  <c r="E134" i="1"/>
  <c r="H134" i="1" s="1"/>
  <c r="J134" i="1" s="1"/>
  <c r="H133" i="1"/>
  <c r="J133" i="1" s="1"/>
  <c r="H132" i="1"/>
  <c r="J132" i="1" s="1"/>
  <c r="I131" i="1"/>
  <c r="G131" i="1"/>
  <c r="F131" i="1"/>
  <c r="E131" i="1"/>
  <c r="H131" i="1" s="1"/>
  <c r="J131" i="1" s="1"/>
  <c r="H130" i="1"/>
  <c r="J130" i="1" s="1"/>
  <c r="H129" i="1"/>
  <c r="J129" i="1" s="1"/>
  <c r="H128" i="1"/>
  <c r="J128" i="1" s="1"/>
  <c r="J127" i="1"/>
  <c r="H127" i="1"/>
  <c r="F126" i="1"/>
  <c r="F135" i="1" s="1"/>
  <c r="E126" i="1"/>
  <c r="H125" i="1"/>
  <c r="J125" i="1" s="1"/>
  <c r="H124" i="1"/>
  <c r="J124" i="1" s="1"/>
  <c r="J123" i="1"/>
  <c r="H123" i="1"/>
  <c r="I122" i="1"/>
  <c r="I126" i="1" s="1"/>
  <c r="I135" i="1" s="1"/>
  <c r="G122" i="1"/>
  <c r="G126" i="1" s="1"/>
  <c r="F122" i="1"/>
  <c r="E122" i="1"/>
  <c r="H122" i="1" s="1"/>
  <c r="J122" i="1" s="1"/>
  <c r="H121" i="1"/>
  <c r="J121" i="1" s="1"/>
  <c r="H120" i="1"/>
  <c r="J120" i="1" s="1"/>
  <c r="J119" i="1"/>
  <c r="H119" i="1"/>
  <c r="J118" i="1"/>
  <c r="H118" i="1"/>
  <c r="H117" i="1"/>
  <c r="J117" i="1" s="1"/>
  <c r="H114" i="1"/>
  <c r="J114" i="1" s="1"/>
  <c r="H113" i="1"/>
  <c r="J113" i="1" s="1"/>
  <c r="H112" i="1"/>
  <c r="J112" i="1" s="1"/>
  <c r="J111" i="1"/>
  <c r="H111" i="1"/>
  <c r="J110" i="1"/>
  <c r="H110" i="1"/>
  <c r="H109" i="1"/>
  <c r="J109" i="1" s="1"/>
  <c r="H108" i="1"/>
  <c r="J108" i="1" s="1"/>
  <c r="H107" i="1"/>
  <c r="J107" i="1" s="1"/>
  <c r="H106" i="1"/>
  <c r="J106" i="1" s="1"/>
  <c r="J105" i="1"/>
  <c r="H105" i="1"/>
  <c r="J104" i="1"/>
  <c r="H104" i="1"/>
  <c r="H103" i="1"/>
  <c r="J103" i="1" s="1"/>
  <c r="H102" i="1"/>
  <c r="J102" i="1" s="1"/>
  <c r="H101" i="1"/>
  <c r="J101" i="1" s="1"/>
  <c r="H100" i="1"/>
  <c r="J100" i="1" s="1"/>
  <c r="J99" i="1"/>
  <c r="H99" i="1"/>
  <c r="J98" i="1"/>
  <c r="H98" i="1"/>
  <c r="H97" i="1"/>
  <c r="J97" i="1" s="1"/>
  <c r="H96" i="1"/>
  <c r="J96" i="1" s="1"/>
  <c r="H95" i="1"/>
  <c r="J95" i="1" s="1"/>
  <c r="H94" i="1"/>
  <c r="J94" i="1" s="1"/>
  <c r="J93" i="1"/>
  <c r="H93" i="1"/>
  <c r="J92" i="1"/>
  <c r="H92" i="1"/>
  <c r="H91" i="1"/>
  <c r="J91" i="1" s="1"/>
  <c r="H90" i="1"/>
  <c r="J90" i="1" s="1"/>
  <c r="H89" i="1"/>
  <c r="J89" i="1" s="1"/>
  <c r="H88" i="1"/>
  <c r="J88" i="1" s="1"/>
  <c r="J87" i="1"/>
  <c r="H87" i="1"/>
  <c r="J86" i="1"/>
  <c r="H86" i="1"/>
  <c r="H85" i="1"/>
  <c r="J85" i="1" s="1"/>
  <c r="H84" i="1"/>
  <c r="J84" i="1" s="1"/>
  <c r="I83" i="1"/>
  <c r="G83" i="1"/>
  <c r="H83" i="1" s="1"/>
  <c r="J83" i="1" s="1"/>
  <c r="F83" i="1"/>
  <c r="E83" i="1"/>
  <c r="J82" i="1"/>
  <c r="H82" i="1"/>
  <c r="H81" i="1"/>
  <c r="J81" i="1" s="1"/>
  <c r="H80" i="1"/>
  <c r="J80" i="1" s="1"/>
  <c r="H79" i="1"/>
  <c r="J79" i="1" s="1"/>
  <c r="H78" i="1"/>
  <c r="J78" i="1" s="1"/>
  <c r="J77" i="1"/>
  <c r="H77" i="1"/>
  <c r="J76" i="1"/>
  <c r="H76" i="1"/>
  <c r="H75" i="1"/>
  <c r="J75" i="1" s="1"/>
  <c r="H74" i="1"/>
  <c r="J74" i="1" s="1"/>
  <c r="H73" i="1"/>
  <c r="J73" i="1" s="1"/>
  <c r="H72" i="1"/>
  <c r="J72" i="1" s="1"/>
  <c r="J71" i="1"/>
  <c r="H71" i="1"/>
  <c r="J70" i="1"/>
  <c r="H70" i="1"/>
  <c r="H69" i="1"/>
  <c r="J69" i="1" s="1"/>
  <c r="H68" i="1"/>
  <c r="J68" i="1" s="1"/>
  <c r="H67" i="1"/>
  <c r="J67" i="1" s="1"/>
  <c r="H66" i="1"/>
  <c r="J66" i="1" s="1"/>
  <c r="I65" i="1"/>
  <c r="G65" i="1"/>
  <c r="F65" i="1"/>
  <c r="F115" i="1" s="1"/>
  <c r="E65" i="1"/>
  <c r="E115" i="1" s="1"/>
  <c r="H64" i="1"/>
  <c r="J64" i="1" s="1"/>
  <c r="H63" i="1"/>
  <c r="J63" i="1" s="1"/>
  <c r="H62" i="1"/>
  <c r="J62" i="1" s="1"/>
  <c r="J61" i="1"/>
  <c r="H61" i="1"/>
  <c r="J60" i="1"/>
  <c r="H60" i="1"/>
  <c r="H59" i="1"/>
  <c r="J59" i="1" s="1"/>
  <c r="H58" i="1"/>
  <c r="J58" i="1" s="1"/>
  <c r="H57" i="1"/>
  <c r="J57" i="1" s="1"/>
  <c r="I56" i="1"/>
  <c r="H56" i="1"/>
  <c r="G56" i="1"/>
  <c r="F56" i="1"/>
  <c r="E56" i="1"/>
  <c r="H54" i="1"/>
  <c r="J54" i="1" s="1"/>
  <c r="J53" i="1"/>
  <c r="H53" i="1"/>
  <c r="J52" i="1"/>
  <c r="H52" i="1"/>
  <c r="H51" i="1"/>
  <c r="J51" i="1" s="1"/>
  <c r="H50" i="1"/>
  <c r="J50" i="1" s="1"/>
  <c r="I49" i="1"/>
  <c r="I48" i="1" s="1"/>
  <c r="G49" i="1"/>
  <c r="F49" i="1"/>
  <c r="E49" i="1"/>
  <c r="F48" i="1"/>
  <c r="E48" i="1"/>
  <c r="H47" i="1"/>
  <c r="J47" i="1" s="1"/>
  <c r="H46" i="1"/>
  <c r="J46" i="1" s="1"/>
  <c r="J45" i="1"/>
  <c r="H45" i="1"/>
  <c r="I44" i="1"/>
  <c r="G44" i="1"/>
  <c r="F44" i="1"/>
  <c r="E44" i="1"/>
  <c r="H44" i="1" s="1"/>
  <c r="J44" i="1" s="1"/>
  <c r="H43" i="1"/>
  <c r="J43" i="1" s="1"/>
  <c r="H42" i="1"/>
  <c r="J42" i="1" s="1"/>
  <c r="J41" i="1"/>
  <c r="H41" i="1"/>
  <c r="J40" i="1"/>
  <c r="H40" i="1"/>
  <c r="H39" i="1"/>
  <c r="J39" i="1" s="1"/>
  <c r="I38" i="1"/>
  <c r="I37" i="1" s="1"/>
  <c r="G38" i="1"/>
  <c r="G37" i="1" s="1"/>
  <c r="F38" i="1"/>
  <c r="F37" i="1" s="1"/>
  <c r="E38" i="1"/>
  <c r="H36" i="1"/>
  <c r="J36" i="1" s="1"/>
  <c r="H35" i="1"/>
  <c r="J35" i="1" s="1"/>
  <c r="H34" i="1"/>
  <c r="J34" i="1" s="1"/>
  <c r="J33" i="1"/>
  <c r="H33" i="1"/>
  <c r="I32" i="1"/>
  <c r="G32" i="1"/>
  <c r="F32" i="1"/>
  <c r="E32" i="1"/>
  <c r="H32" i="1" s="1"/>
  <c r="J32" i="1" s="1"/>
  <c r="H31" i="1"/>
  <c r="J31" i="1" s="1"/>
  <c r="H30" i="1"/>
  <c r="J30" i="1" s="1"/>
  <c r="J29" i="1"/>
  <c r="H29" i="1"/>
  <c r="J28" i="1"/>
  <c r="H28" i="1"/>
  <c r="H27" i="1"/>
  <c r="J27" i="1" s="1"/>
  <c r="H26" i="1"/>
  <c r="J26" i="1" s="1"/>
  <c r="H25" i="1"/>
  <c r="J25" i="1" s="1"/>
  <c r="H24" i="1"/>
  <c r="J24" i="1" s="1"/>
  <c r="J23" i="1"/>
  <c r="H23" i="1"/>
  <c r="I22" i="1"/>
  <c r="G22" i="1"/>
  <c r="F22" i="1"/>
  <c r="E22" i="1"/>
  <c r="H22" i="1" s="1"/>
  <c r="J22" i="1" s="1"/>
  <c r="H21" i="1"/>
  <c r="J21" i="1" s="1"/>
  <c r="H20" i="1"/>
  <c r="J20" i="1" s="1"/>
  <c r="J19" i="1"/>
  <c r="H19" i="1"/>
  <c r="J18" i="1"/>
  <c r="H18" i="1"/>
  <c r="H17" i="1"/>
  <c r="J17" i="1" s="1"/>
  <c r="H16" i="1"/>
  <c r="J16" i="1" s="1"/>
  <c r="I15" i="1"/>
  <c r="I7" i="1" s="1"/>
  <c r="G15" i="1"/>
  <c r="H15" i="1" s="1"/>
  <c r="J15" i="1" s="1"/>
  <c r="F15" i="1"/>
  <c r="E15" i="1"/>
  <c r="J14" i="1"/>
  <c r="H14" i="1"/>
  <c r="H13" i="1"/>
  <c r="J13" i="1" s="1"/>
  <c r="H12" i="1"/>
  <c r="J12" i="1" s="1"/>
  <c r="H11" i="1"/>
  <c r="J11" i="1" s="1"/>
  <c r="J10" i="1"/>
  <c r="H10" i="1"/>
  <c r="J9" i="1"/>
  <c r="H9" i="1"/>
  <c r="I8" i="1"/>
  <c r="G8" i="1"/>
  <c r="F8" i="1"/>
  <c r="F7" i="1" s="1"/>
  <c r="F55" i="1" s="1"/>
  <c r="F116" i="1" s="1"/>
  <c r="E8" i="1"/>
  <c r="E7" i="1" s="1"/>
  <c r="G7" i="1"/>
  <c r="H7" i="1" s="1"/>
  <c r="J7" i="1" s="1"/>
  <c r="I55" i="1" l="1"/>
  <c r="H126" i="1"/>
  <c r="J126" i="1" s="1"/>
  <c r="J135" i="1" s="1"/>
  <c r="H55" i="2"/>
  <c r="H116" i="2" s="1"/>
  <c r="H136" i="2" s="1"/>
  <c r="E55" i="1"/>
  <c r="G115" i="1"/>
  <c r="H115" i="1" s="1"/>
  <c r="J115" i="1" s="1"/>
  <c r="E7" i="2"/>
  <c r="E126" i="2"/>
  <c r="G122" i="2"/>
  <c r="I122" i="2" s="1"/>
  <c r="F136" i="1"/>
  <c r="H49" i="1"/>
  <c r="J49" i="1" s="1"/>
  <c r="G48" i="1"/>
  <c r="G55" i="1" s="1"/>
  <c r="G116" i="1" s="1"/>
  <c r="G136" i="1" s="1"/>
  <c r="F55" i="2"/>
  <c r="F116" i="2" s="1"/>
  <c r="H38" i="1"/>
  <c r="J38" i="1" s="1"/>
  <c r="E37" i="1"/>
  <c r="H37" i="1" s="1"/>
  <c r="J37" i="1" s="1"/>
  <c r="I115" i="1"/>
  <c r="J56" i="1"/>
  <c r="I56" i="2"/>
  <c r="I83" i="2"/>
  <c r="F135" i="2"/>
  <c r="H48" i="1"/>
  <c r="J48" i="1" s="1"/>
  <c r="G131" i="2"/>
  <c r="I131" i="2" s="1"/>
  <c r="E134" i="2"/>
  <c r="G134" i="2" s="1"/>
  <c r="I134" i="2" s="1"/>
  <c r="E48" i="2"/>
  <c r="G48" i="2" s="1"/>
  <c r="I48" i="2" s="1"/>
  <c r="G8" i="2"/>
  <c r="I8" i="2" s="1"/>
  <c r="H8" i="1"/>
  <c r="J8" i="1" s="1"/>
  <c r="H65" i="1"/>
  <c r="J65" i="1" s="1"/>
  <c r="E135" i="1"/>
  <c r="H135" i="1" s="1"/>
  <c r="G126" i="2" l="1"/>
  <c r="I126" i="2" s="1"/>
  <c r="I135" i="2" s="1"/>
  <c r="E135" i="2"/>
  <c r="G135" i="2" s="1"/>
  <c r="E55" i="2"/>
  <c r="G7" i="2"/>
  <c r="I7" i="2" s="1"/>
  <c r="H55" i="1"/>
  <c r="J55" i="1" s="1"/>
  <c r="J116" i="1" s="1"/>
  <c r="J136" i="1" s="1"/>
  <c r="E116" i="1"/>
  <c r="F136" i="2"/>
  <c r="I116" i="1"/>
  <c r="I136" i="1" s="1"/>
  <c r="E136" i="1" l="1"/>
  <c r="H136" i="1" s="1"/>
  <c r="H116" i="1"/>
  <c r="G55" i="2"/>
  <c r="I55" i="2" s="1"/>
  <c r="I116" i="2" s="1"/>
  <c r="I136" i="2" s="1"/>
  <c r="E116" i="2"/>
  <c r="G116" i="2" l="1"/>
  <c r="E136" i="2"/>
  <c r="G136" i="2" s="1"/>
</calcChain>
</file>

<file path=xl/sharedStrings.xml><?xml version="1.0" encoding="utf-8"?>
<sst xmlns="http://schemas.openxmlformats.org/spreadsheetml/2006/main" count="295" uniqueCount="128">
  <si>
    <t>別紙３（⑪）</t>
    <rPh sb="0" eb="2">
      <t>ベッシ</t>
    </rPh>
    <phoneticPr fontId="3"/>
  </si>
  <si>
    <t>すみれ拠点  事業活動明細書</t>
    <phoneticPr fontId="3"/>
  </si>
  <si>
    <t>（自）令和6年4月1日  （至）令和7年3月31日</t>
    <phoneticPr fontId="2"/>
  </si>
  <si>
    <t>（単位：円）</t>
    <phoneticPr fontId="3"/>
  </si>
  <si>
    <t>勘定科目</t>
    <rPh sb="0" eb="2">
      <t>カンジョウ</t>
    </rPh>
    <rPh sb="2" eb="4">
      <t>カモク</t>
    </rPh>
    <phoneticPr fontId="3"/>
  </si>
  <si>
    <t>サービス区分</t>
  </si>
  <si>
    <t>合計</t>
    <rPh sb="0" eb="2">
      <t>ゴウケイ</t>
    </rPh>
    <phoneticPr fontId="1"/>
  </si>
  <si>
    <t>内部取引
消去</t>
    <rPh sb="0" eb="2">
      <t>ナイブ</t>
    </rPh>
    <rPh sb="2" eb="4">
      <t>トリヒキ</t>
    </rPh>
    <rPh sb="5" eb="7">
      <t>ショウキョ</t>
    </rPh>
    <phoneticPr fontId="1"/>
  </si>
  <si>
    <t>拠点区分合計</t>
    <rPh sb="0" eb="2">
      <t>キョテン</t>
    </rPh>
    <rPh sb="2" eb="4">
      <t>クブン</t>
    </rPh>
    <rPh sb="4" eb="6">
      <t>ゴウケイ</t>
    </rPh>
    <phoneticPr fontId="1"/>
  </si>
  <si>
    <t>本部経理区分_法人本部</t>
    <phoneticPr fontId="2"/>
  </si>
  <si>
    <t>特別養護老人ホーム（地域密着型）_特別養護老人ホームすみれ</t>
  </si>
  <si>
    <t>老人短期入所事業（短期入所生活介護）_すみれショートステイサービス</t>
  </si>
  <si>
    <t>サービス活動増減の部</t>
  </si>
  <si>
    <t>収益</t>
  </si>
  <si>
    <t>介護保険事業収益</t>
  </si>
  <si>
    <t>　居宅介護料収益</t>
  </si>
  <si>
    <t>　　介護報酬収益</t>
  </si>
  <si>
    <t>　　介護予防報酬収益</t>
  </si>
  <si>
    <t>　　介護負担金収益（公費）</t>
  </si>
  <si>
    <t>　　介護負担金収益（一般）</t>
  </si>
  <si>
    <t>　　介護予防負担金収益（公費）</t>
  </si>
  <si>
    <t>　　介護予防負担金収益（一般）</t>
  </si>
  <si>
    <t>　地域密着型介護料収益</t>
  </si>
  <si>
    <t>　利用者等利用料収益</t>
  </si>
  <si>
    <t>　　居宅介護サービス利用料収益</t>
  </si>
  <si>
    <t>　　地域密着型介護サービス利用料収益</t>
  </si>
  <si>
    <t>　　食費収益（公費）</t>
  </si>
  <si>
    <t>　　食費収益（一般）</t>
  </si>
  <si>
    <t>　　食費収益（特定）</t>
  </si>
  <si>
    <t>　　居住費収益（公費）</t>
  </si>
  <si>
    <t>　　居住費収益（一般）</t>
  </si>
  <si>
    <t>　　居住費収益（特定）</t>
  </si>
  <si>
    <t>　　その他の利用料収益</t>
  </si>
  <si>
    <t>　その他の事業収益</t>
  </si>
  <si>
    <t>　　補助金事業収益（公費）</t>
  </si>
  <si>
    <t>　　補助金事業収益（一般）</t>
  </si>
  <si>
    <t>　　その他の事業収益</t>
  </si>
  <si>
    <t>　（保険等査定減）</t>
  </si>
  <si>
    <t>老人福祉事業収益</t>
  </si>
  <si>
    <t>　運営事業収益</t>
  </si>
  <si>
    <t>　　管理費収益</t>
  </si>
  <si>
    <t>その他の事業収益</t>
  </si>
  <si>
    <t>　　補助金事業収益</t>
  </si>
  <si>
    <t>　　受託事業収益</t>
  </si>
  <si>
    <t>経常経費寄附金収益</t>
  </si>
  <si>
    <t>その他の収益</t>
  </si>
  <si>
    <t>サービス活動収益計（１）</t>
  </si>
  <si>
    <t>費用</t>
  </si>
  <si>
    <t>人件費</t>
  </si>
  <si>
    <t>　役員報酬</t>
  </si>
  <si>
    <t>　職員給料</t>
  </si>
  <si>
    <t>　職員賞与</t>
  </si>
  <si>
    <t>　賞与引当金繰入</t>
  </si>
  <si>
    <t>　非常勤職員給与</t>
  </si>
  <si>
    <t>　派遣職員費</t>
  </si>
  <si>
    <t>　退職給付費用</t>
  </si>
  <si>
    <t>　法定福利費</t>
  </si>
  <si>
    <t>事業費</t>
  </si>
  <si>
    <t>　給食費</t>
  </si>
  <si>
    <t>　介護用品費</t>
  </si>
  <si>
    <t>　医薬品費</t>
  </si>
  <si>
    <t>　保健衛生費</t>
  </si>
  <si>
    <t>　医療費</t>
  </si>
  <si>
    <t>　教養娯楽費</t>
  </si>
  <si>
    <t>　日用品費</t>
  </si>
  <si>
    <t>　水道光熱費</t>
  </si>
  <si>
    <t>　燃料費</t>
  </si>
  <si>
    <t>　消耗器具備品費</t>
  </si>
  <si>
    <t>　保険料</t>
  </si>
  <si>
    <t>　賃借料</t>
  </si>
  <si>
    <t>　葬祭費</t>
  </si>
  <si>
    <t>　車輌費</t>
  </si>
  <si>
    <t>　棚卸資産評価損</t>
  </si>
  <si>
    <t>　雑費</t>
  </si>
  <si>
    <t>　その他の事業費</t>
  </si>
  <si>
    <t>事務費</t>
  </si>
  <si>
    <t>　福利厚生費</t>
  </si>
  <si>
    <t>　職員被服費</t>
  </si>
  <si>
    <t>　旅費交通費</t>
  </si>
  <si>
    <t>　研修研究費</t>
  </si>
  <si>
    <t>　事務消耗品費</t>
  </si>
  <si>
    <t>　印刷製本費</t>
  </si>
  <si>
    <t>　修繕費</t>
  </si>
  <si>
    <t>　通信運搬費</t>
  </si>
  <si>
    <t>　会議費</t>
  </si>
  <si>
    <t>　広報費</t>
  </si>
  <si>
    <t>　業務委託費</t>
  </si>
  <si>
    <t>　手数料</t>
  </si>
  <si>
    <t>　土地・建物賃借料</t>
  </si>
  <si>
    <t>　租税公課</t>
  </si>
  <si>
    <t>　保守料</t>
  </si>
  <si>
    <t>　渉外費</t>
  </si>
  <si>
    <t>　諸会費</t>
  </si>
  <si>
    <t>　その他の事務費</t>
  </si>
  <si>
    <t>利用者負担軽減額</t>
  </si>
  <si>
    <t>減価償却費</t>
  </si>
  <si>
    <t>国庫補助金等特別積立金取崩額</t>
  </si>
  <si>
    <t>貸倒損失額</t>
  </si>
  <si>
    <t>貸倒引当金繰入</t>
  </si>
  <si>
    <t>徴収不能額</t>
  </si>
  <si>
    <t>徴収不能引当金繰入</t>
  </si>
  <si>
    <t>その他の費用</t>
  </si>
  <si>
    <t>サービス活動費用計（２）</t>
  </si>
  <si>
    <t>サービス活動増減差額（３）＝（１）－（２）</t>
  </si>
  <si>
    <t>サービス活動外増減の部</t>
  </si>
  <si>
    <t>借入金利息補助金収益</t>
  </si>
  <si>
    <t>受取利息配当金収益</t>
  </si>
  <si>
    <t>社会福祉連携推進業務貸付金受取利息収益</t>
  </si>
  <si>
    <t>基本財産評価益</t>
  </si>
  <si>
    <t>積立資産評価益</t>
  </si>
  <si>
    <t>その他のサービス活動外収益</t>
  </si>
  <si>
    <t>　受入研修費収益</t>
  </si>
  <si>
    <t>　利用者等外給食収益</t>
  </si>
  <si>
    <t>　雑収益</t>
  </si>
  <si>
    <t>サービス活動外収益計（４）</t>
  </si>
  <si>
    <t>支払利息</t>
  </si>
  <si>
    <t>社会福祉連携推進業務借入金支払利息</t>
  </si>
  <si>
    <t>基本財産評価損</t>
  </si>
  <si>
    <t>積立資産評価損</t>
  </si>
  <si>
    <t>その他のサービス活動外費用</t>
  </si>
  <si>
    <t>　利用者等外給食費</t>
  </si>
  <si>
    <t>　雑損失</t>
  </si>
  <si>
    <t>サービス活動外費用計（５）</t>
  </si>
  <si>
    <t>サービス活動外増減差額（６）＝（４）－（５）</t>
  </si>
  <si>
    <t>経常増減差額（７）＝（３）＋（６）</t>
  </si>
  <si>
    <t>つぼみ拠点  事業活動明細書</t>
    <phoneticPr fontId="3"/>
  </si>
  <si>
    <t>小規模多機能型居宅介護事業_つぼみ</t>
    <phoneticPr fontId="2"/>
  </si>
  <si>
    <t>（公益）有料老人ホームを経営する事業_ケアホームつぼみ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</si>
</sst>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1" fillId="0" borderId="0" xfId="0" applyFont="1" applyAlignment="1">
      <alignment horizontal="right" vertical="center" shrinkToFit="1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 applyProtection="1">
      <alignment horizontal="center" vertical="center" shrinkToFit="1"/>
      <protection locked="0"/>
    </xf>
    <xf numFmtId="0" fontId="4" fillId="0" borderId="0" xfId="0" applyFont="1" applyAlignment="1">
      <alignment horizontal="center" vertical="center" shrinkToFit="1"/>
    </xf>
    <xf numFmtId="0" fontId="5" fillId="0" borderId="0" xfId="0" applyFont="1">
      <alignment vertical="center"/>
    </xf>
    <xf numFmtId="0" fontId="7" fillId="0" borderId="1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7" fillId="0" borderId="3" xfId="1" applyFont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7" fillId="0" borderId="5" xfId="1" applyFont="1" applyBorder="1" applyAlignment="1">
      <alignment horizontal="center" vertical="center" shrinkToFit="1"/>
    </xf>
    <xf numFmtId="0" fontId="7" fillId="0" borderId="6" xfId="1" applyFont="1" applyBorder="1" applyAlignment="1">
      <alignment horizontal="center" vertical="center" shrinkToFit="1"/>
    </xf>
    <xf numFmtId="0" fontId="7" fillId="0" borderId="7" xfId="1" applyFont="1" applyBorder="1" applyAlignment="1">
      <alignment horizontal="center" vertical="center" shrinkToFit="1"/>
    </xf>
    <xf numFmtId="0" fontId="7" fillId="0" borderId="8" xfId="1" applyFont="1" applyBorder="1" applyAlignment="1">
      <alignment horizontal="center" vertical="center" shrinkToFit="1"/>
    </xf>
    <xf numFmtId="0" fontId="7" fillId="0" borderId="9" xfId="1" applyFont="1" applyBorder="1" applyAlignment="1">
      <alignment horizontal="center" vertical="center" wrapText="1" shrinkToFit="1"/>
    </xf>
    <xf numFmtId="0" fontId="7" fillId="0" borderId="10" xfId="1" applyFont="1" applyBorder="1" applyAlignment="1">
      <alignment horizontal="center" vertical="center" wrapText="1" shrinkToFit="1"/>
    </xf>
    <xf numFmtId="0" fontId="7" fillId="0" borderId="10" xfId="1" applyFont="1" applyBorder="1" applyAlignment="1">
      <alignment horizontal="center" vertical="center" shrinkToFit="1"/>
    </xf>
    <xf numFmtId="0" fontId="7" fillId="0" borderId="5" xfId="2" applyFont="1" applyBorder="1" applyAlignment="1">
      <alignment horizontal="left" vertical="center" textRotation="255"/>
    </xf>
    <xf numFmtId="0" fontId="7" fillId="0" borderId="5" xfId="2" applyFont="1" applyBorder="1" applyAlignment="1">
      <alignment horizontal="left" vertical="top" shrinkToFit="1"/>
    </xf>
    <xf numFmtId="176" fontId="9" fillId="0" borderId="5" xfId="2" applyNumberFormat="1" applyFont="1" applyBorder="1" applyAlignment="1" applyProtection="1">
      <alignment vertical="top" shrinkToFit="1"/>
      <protection locked="0"/>
    </xf>
    <xf numFmtId="0" fontId="7" fillId="0" borderId="11" xfId="2" applyFont="1" applyBorder="1" applyAlignment="1">
      <alignment horizontal="left" vertical="center" textRotation="255"/>
    </xf>
    <xf numFmtId="0" fontId="7" fillId="0" borderId="11" xfId="2" applyFont="1" applyBorder="1" applyAlignment="1">
      <alignment horizontal="left" vertical="top" shrinkToFit="1"/>
    </xf>
    <xf numFmtId="176" fontId="9" fillId="0" borderId="11" xfId="2" applyNumberFormat="1" applyFont="1" applyBorder="1" applyAlignment="1" applyProtection="1">
      <alignment vertical="top" shrinkToFit="1"/>
      <protection locked="0"/>
    </xf>
    <xf numFmtId="0" fontId="7" fillId="0" borderId="10" xfId="2" applyFont="1" applyBorder="1" applyAlignment="1">
      <alignment horizontal="left" vertical="center" textRotation="255"/>
    </xf>
    <xf numFmtId="0" fontId="7" fillId="0" borderId="9" xfId="2" applyFont="1" applyBorder="1" applyAlignment="1">
      <alignment horizontal="left" vertical="top" shrinkToFit="1"/>
    </xf>
    <xf numFmtId="176" fontId="9" fillId="0" borderId="9" xfId="2" applyNumberFormat="1" applyFont="1" applyBorder="1" applyAlignment="1" applyProtection="1">
      <alignment vertical="top" shrinkToFit="1"/>
      <protection locked="0"/>
    </xf>
    <xf numFmtId="0" fontId="7" fillId="0" borderId="12" xfId="2" applyFont="1" applyBorder="1" applyAlignment="1">
      <alignment vertical="center"/>
    </xf>
    <xf numFmtId="0" fontId="7" fillId="0" borderId="13" xfId="2" applyFont="1" applyBorder="1" applyAlignment="1">
      <alignment vertical="center" shrinkToFit="1"/>
    </xf>
    <xf numFmtId="176" fontId="9" fillId="0" borderId="13" xfId="2" applyNumberFormat="1" applyFont="1" applyBorder="1" applyAlignment="1" applyProtection="1">
      <alignment vertical="center" shrinkToFit="1"/>
      <protection locked="0"/>
    </xf>
    <xf numFmtId="0" fontId="7" fillId="0" borderId="8" xfId="2" applyFont="1" applyBorder="1" applyAlignment="1">
      <alignment vertical="center" shrinkToFit="1"/>
    </xf>
    <xf numFmtId="176" fontId="9" fillId="0" borderId="8" xfId="2" applyNumberFormat="1" applyFont="1" applyBorder="1" applyAlignment="1" applyProtection="1">
      <alignment vertical="center" shrinkToFit="1"/>
      <protection locked="0"/>
    </xf>
    <xf numFmtId="0" fontId="7" fillId="0" borderId="14" xfId="2" applyFont="1" applyBorder="1" applyAlignment="1">
      <alignment vertical="center"/>
    </xf>
  </cellXfs>
  <cellStyles count="3">
    <cellStyle name="標準" xfId="0" builtinId="0"/>
    <cellStyle name="標準 2" xfId="2" xr:uid="{D3E447D2-BB9E-4CE7-8672-0BA48438A6E5}"/>
    <cellStyle name="標準 3" xfId="1" xr:uid="{7CF98E64-5391-4290-A935-709BEA340C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B91E7-1041-4724-8868-8F8CA5C47870}">
  <sheetPr>
    <pageSetUpPr fitToPage="1"/>
  </sheetPr>
  <dimension ref="B1:J136"/>
  <sheetViews>
    <sheetView showGridLines="0" workbookViewId="0"/>
  </sheetViews>
  <sheetFormatPr defaultRowHeight="18.75" x14ac:dyDescent="0.4"/>
  <cols>
    <col min="1" max="3" width="2.875" customWidth="1"/>
    <col min="4" max="4" width="44.375" customWidth="1"/>
    <col min="5" max="10" width="20.75" customWidth="1"/>
  </cols>
  <sheetData>
    <row r="1" spans="2:10" ht="21" x14ac:dyDescent="0.4">
      <c r="B1" s="1"/>
      <c r="C1" s="1"/>
      <c r="D1" s="1"/>
      <c r="E1" s="1"/>
      <c r="F1" s="1"/>
      <c r="G1" s="1"/>
      <c r="I1" s="2"/>
      <c r="J1" s="3" t="s">
        <v>0</v>
      </c>
    </row>
    <row r="2" spans="2:10" ht="21" x14ac:dyDescent="0.4">
      <c r="B2" s="4" t="s">
        <v>1</v>
      </c>
      <c r="C2" s="4"/>
      <c r="D2" s="4"/>
      <c r="E2" s="4"/>
      <c r="F2" s="4"/>
      <c r="G2" s="4"/>
      <c r="H2" s="4"/>
      <c r="I2" s="4"/>
      <c r="J2" s="4"/>
    </row>
    <row r="3" spans="2:10" ht="21" x14ac:dyDescent="0.4">
      <c r="B3" s="5" t="s">
        <v>2</v>
      </c>
      <c r="C3" s="5"/>
      <c r="D3" s="5"/>
      <c r="E3" s="5"/>
      <c r="F3" s="5"/>
      <c r="G3" s="5"/>
      <c r="H3" s="5"/>
      <c r="I3" s="5"/>
      <c r="J3" s="5"/>
    </row>
    <row r="4" spans="2:10" x14ac:dyDescent="0.4">
      <c r="B4" s="6"/>
      <c r="C4" s="6"/>
      <c r="D4" s="6"/>
      <c r="E4" s="6"/>
      <c r="F4" s="6"/>
      <c r="G4" s="6"/>
      <c r="H4" s="7"/>
      <c r="I4" s="7"/>
      <c r="J4" s="6" t="s">
        <v>3</v>
      </c>
    </row>
    <row r="5" spans="2:10" x14ac:dyDescent="0.4">
      <c r="B5" s="8" t="s">
        <v>4</v>
      </c>
      <c r="C5" s="9"/>
      <c r="D5" s="10"/>
      <c r="E5" s="11" t="s">
        <v>5</v>
      </c>
      <c r="F5" s="12"/>
      <c r="G5" s="12"/>
      <c r="H5" s="13" t="s">
        <v>6</v>
      </c>
      <c r="I5" s="13" t="s">
        <v>7</v>
      </c>
      <c r="J5" s="13" t="s">
        <v>8</v>
      </c>
    </row>
    <row r="6" spans="2:10" ht="99.75" x14ac:dyDescent="0.4">
      <c r="B6" s="14"/>
      <c r="C6" s="15"/>
      <c r="D6" s="16"/>
      <c r="E6" s="17" t="s">
        <v>9</v>
      </c>
      <c r="F6" s="18" t="s">
        <v>10</v>
      </c>
      <c r="G6" s="18" t="s">
        <v>11</v>
      </c>
      <c r="H6" s="19"/>
      <c r="I6" s="19"/>
      <c r="J6" s="19"/>
    </row>
    <row r="7" spans="2:10" x14ac:dyDescent="0.4">
      <c r="B7" s="20" t="s">
        <v>12</v>
      </c>
      <c r="C7" s="20" t="s">
        <v>13</v>
      </c>
      <c r="D7" s="21" t="s">
        <v>14</v>
      </c>
      <c r="E7" s="22">
        <f>+E8+E15+E22+E32+E36</f>
        <v>0</v>
      </c>
      <c r="F7" s="22">
        <f>+F8+F15+F22+F32+F36</f>
        <v>160229718</v>
      </c>
      <c r="G7" s="22">
        <f>+G8+G15+G22+G32+G36</f>
        <v>20627230</v>
      </c>
      <c r="H7" s="22">
        <f>+E7+F7+G7</f>
        <v>180856948</v>
      </c>
      <c r="I7" s="22">
        <f>+I8+I15+I22+I32+I36</f>
        <v>0</v>
      </c>
      <c r="J7" s="22">
        <f>H7-ABS(I7)</f>
        <v>180856948</v>
      </c>
    </row>
    <row r="8" spans="2:10" x14ac:dyDescent="0.4">
      <c r="B8" s="23"/>
      <c r="C8" s="23"/>
      <c r="D8" s="24" t="s">
        <v>15</v>
      </c>
      <c r="E8" s="25">
        <f>+E9+E10+E11+E12+E13+E14</f>
        <v>0</v>
      </c>
      <c r="F8" s="25">
        <f>+F9+F10+F11+F12+F13+F14</f>
        <v>0</v>
      </c>
      <c r="G8" s="25">
        <f>+G9+G10+G11+G12+G13+G14</f>
        <v>15999469</v>
      </c>
      <c r="H8" s="25">
        <f t="shared" ref="H8:H71" si="0">+E8+F8+G8</f>
        <v>15999469</v>
      </c>
      <c r="I8" s="25">
        <f>+I9+I10+I11+I12+I13+I14</f>
        <v>0</v>
      </c>
      <c r="J8" s="25">
        <f t="shared" ref="J8:J71" si="1">H8-ABS(I8)</f>
        <v>15999469</v>
      </c>
    </row>
    <row r="9" spans="2:10" x14ac:dyDescent="0.4">
      <c r="B9" s="23"/>
      <c r="C9" s="23"/>
      <c r="D9" s="24" t="s">
        <v>16</v>
      </c>
      <c r="E9" s="25"/>
      <c r="F9" s="25"/>
      <c r="G9" s="25">
        <v>13615677</v>
      </c>
      <c r="H9" s="25">
        <f t="shared" si="0"/>
        <v>13615677</v>
      </c>
      <c r="I9" s="25"/>
      <c r="J9" s="25">
        <f t="shared" si="1"/>
        <v>13615677</v>
      </c>
    </row>
    <row r="10" spans="2:10" x14ac:dyDescent="0.4">
      <c r="B10" s="23"/>
      <c r="C10" s="23"/>
      <c r="D10" s="24" t="s">
        <v>17</v>
      </c>
      <c r="E10" s="25"/>
      <c r="F10" s="25"/>
      <c r="G10" s="25">
        <v>332766</v>
      </c>
      <c r="H10" s="25">
        <f t="shared" si="0"/>
        <v>332766</v>
      </c>
      <c r="I10" s="25"/>
      <c r="J10" s="25">
        <f t="shared" si="1"/>
        <v>332766</v>
      </c>
    </row>
    <row r="11" spans="2:10" x14ac:dyDescent="0.4">
      <c r="B11" s="23"/>
      <c r="C11" s="23"/>
      <c r="D11" s="24" t="s">
        <v>18</v>
      </c>
      <c r="E11" s="25"/>
      <c r="F11" s="25"/>
      <c r="G11" s="25"/>
      <c r="H11" s="25">
        <f t="shared" si="0"/>
        <v>0</v>
      </c>
      <c r="I11" s="25"/>
      <c r="J11" s="25">
        <f t="shared" si="1"/>
        <v>0</v>
      </c>
    </row>
    <row r="12" spans="2:10" x14ac:dyDescent="0.4">
      <c r="B12" s="23"/>
      <c r="C12" s="23"/>
      <c r="D12" s="24" t="s">
        <v>19</v>
      </c>
      <c r="E12" s="25"/>
      <c r="F12" s="25"/>
      <c r="G12" s="25">
        <v>1877652</v>
      </c>
      <c r="H12" s="25">
        <f t="shared" si="0"/>
        <v>1877652</v>
      </c>
      <c r="I12" s="25"/>
      <c r="J12" s="25">
        <f t="shared" si="1"/>
        <v>1877652</v>
      </c>
    </row>
    <row r="13" spans="2:10" x14ac:dyDescent="0.4">
      <c r="B13" s="23"/>
      <c r="C13" s="23"/>
      <c r="D13" s="24" t="s">
        <v>20</v>
      </c>
      <c r="E13" s="25"/>
      <c r="F13" s="25"/>
      <c r="G13" s="25"/>
      <c r="H13" s="25">
        <f t="shared" si="0"/>
        <v>0</v>
      </c>
      <c r="I13" s="25"/>
      <c r="J13" s="25">
        <f t="shared" si="1"/>
        <v>0</v>
      </c>
    </row>
    <row r="14" spans="2:10" x14ac:dyDescent="0.4">
      <c r="B14" s="23"/>
      <c r="C14" s="23"/>
      <c r="D14" s="24" t="s">
        <v>21</v>
      </c>
      <c r="E14" s="25"/>
      <c r="F14" s="25"/>
      <c r="G14" s="25">
        <v>173374</v>
      </c>
      <c r="H14" s="25">
        <f t="shared" si="0"/>
        <v>173374</v>
      </c>
      <c r="I14" s="25"/>
      <c r="J14" s="25">
        <f t="shared" si="1"/>
        <v>173374</v>
      </c>
    </row>
    <row r="15" spans="2:10" x14ac:dyDescent="0.4">
      <c r="B15" s="23"/>
      <c r="C15" s="23"/>
      <c r="D15" s="24" t="s">
        <v>22</v>
      </c>
      <c r="E15" s="25">
        <f>+E16+E17+E18+E19+E20+E21</f>
        <v>0</v>
      </c>
      <c r="F15" s="25">
        <f>+F16+F17+F18+F19+F20+F21</f>
        <v>132102927</v>
      </c>
      <c r="G15" s="25">
        <f>+G16+G17+G18+G19+G20+G21</f>
        <v>0</v>
      </c>
      <c r="H15" s="25">
        <f t="shared" si="0"/>
        <v>132102927</v>
      </c>
      <c r="I15" s="25">
        <f>+I16+I17+I18+I19+I20+I21</f>
        <v>0</v>
      </c>
      <c r="J15" s="25">
        <f t="shared" si="1"/>
        <v>132102927</v>
      </c>
    </row>
    <row r="16" spans="2:10" x14ac:dyDescent="0.4">
      <c r="B16" s="23"/>
      <c r="C16" s="23"/>
      <c r="D16" s="24" t="s">
        <v>16</v>
      </c>
      <c r="E16" s="25"/>
      <c r="F16" s="25">
        <v>119398058</v>
      </c>
      <c r="G16" s="25"/>
      <c r="H16" s="25">
        <f t="shared" si="0"/>
        <v>119398058</v>
      </c>
      <c r="I16" s="25"/>
      <c r="J16" s="25">
        <f t="shared" si="1"/>
        <v>119398058</v>
      </c>
    </row>
    <row r="17" spans="2:10" x14ac:dyDescent="0.4">
      <c r="B17" s="23"/>
      <c r="C17" s="23"/>
      <c r="D17" s="24" t="s">
        <v>17</v>
      </c>
      <c r="E17" s="25"/>
      <c r="F17" s="25"/>
      <c r="G17" s="25"/>
      <c r="H17" s="25">
        <f t="shared" si="0"/>
        <v>0</v>
      </c>
      <c r="I17" s="25"/>
      <c r="J17" s="25">
        <f t="shared" si="1"/>
        <v>0</v>
      </c>
    </row>
    <row r="18" spans="2:10" x14ac:dyDescent="0.4">
      <c r="B18" s="23"/>
      <c r="C18" s="23"/>
      <c r="D18" s="24" t="s">
        <v>18</v>
      </c>
      <c r="E18" s="25"/>
      <c r="F18" s="25"/>
      <c r="G18" s="25"/>
      <c r="H18" s="25">
        <f t="shared" si="0"/>
        <v>0</v>
      </c>
      <c r="I18" s="25"/>
      <c r="J18" s="25">
        <f t="shared" si="1"/>
        <v>0</v>
      </c>
    </row>
    <row r="19" spans="2:10" x14ac:dyDescent="0.4">
      <c r="B19" s="23"/>
      <c r="C19" s="23"/>
      <c r="D19" s="24" t="s">
        <v>19</v>
      </c>
      <c r="E19" s="25"/>
      <c r="F19" s="25">
        <v>12704869</v>
      </c>
      <c r="G19" s="25"/>
      <c r="H19" s="25">
        <f t="shared" si="0"/>
        <v>12704869</v>
      </c>
      <c r="I19" s="25"/>
      <c r="J19" s="25">
        <f t="shared" si="1"/>
        <v>12704869</v>
      </c>
    </row>
    <row r="20" spans="2:10" x14ac:dyDescent="0.4">
      <c r="B20" s="23"/>
      <c r="C20" s="23"/>
      <c r="D20" s="24" t="s">
        <v>20</v>
      </c>
      <c r="E20" s="25"/>
      <c r="F20" s="25"/>
      <c r="G20" s="25"/>
      <c r="H20" s="25">
        <f t="shared" si="0"/>
        <v>0</v>
      </c>
      <c r="I20" s="25"/>
      <c r="J20" s="25">
        <f t="shared" si="1"/>
        <v>0</v>
      </c>
    </row>
    <row r="21" spans="2:10" x14ac:dyDescent="0.4">
      <c r="B21" s="23"/>
      <c r="C21" s="23"/>
      <c r="D21" s="24" t="s">
        <v>21</v>
      </c>
      <c r="E21" s="25"/>
      <c r="F21" s="25"/>
      <c r="G21" s="25"/>
      <c r="H21" s="25">
        <f t="shared" si="0"/>
        <v>0</v>
      </c>
      <c r="I21" s="25"/>
      <c r="J21" s="25">
        <f t="shared" si="1"/>
        <v>0</v>
      </c>
    </row>
    <row r="22" spans="2:10" x14ac:dyDescent="0.4">
      <c r="B22" s="23"/>
      <c r="C22" s="23"/>
      <c r="D22" s="24" t="s">
        <v>23</v>
      </c>
      <c r="E22" s="25">
        <f>+E23+E24+E25+E26+E27+E28+E29+E30+E31</f>
        <v>0</v>
      </c>
      <c r="F22" s="25">
        <f>+F23+F24+F25+F26+F27+F28+F29+F30+F31</f>
        <v>27079511</v>
      </c>
      <c r="G22" s="25">
        <f>+G23+G24+G25+G26+G27+G28+G29+G30+G31</f>
        <v>4506609</v>
      </c>
      <c r="H22" s="25">
        <f t="shared" si="0"/>
        <v>31586120</v>
      </c>
      <c r="I22" s="25">
        <f>+I23+I24+I25+I26+I27+I28+I29+I30+I31</f>
        <v>0</v>
      </c>
      <c r="J22" s="25">
        <f t="shared" si="1"/>
        <v>31586120</v>
      </c>
    </row>
    <row r="23" spans="2:10" x14ac:dyDescent="0.4">
      <c r="B23" s="23"/>
      <c r="C23" s="23"/>
      <c r="D23" s="24" t="s">
        <v>24</v>
      </c>
      <c r="E23" s="25"/>
      <c r="F23" s="25"/>
      <c r="G23" s="25">
        <v>22830</v>
      </c>
      <c r="H23" s="25">
        <f t="shared" si="0"/>
        <v>22830</v>
      </c>
      <c r="I23" s="25"/>
      <c r="J23" s="25">
        <f t="shared" si="1"/>
        <v>22830</v>
      </c>
    </row>
    <row r="24" spans="2:10" x14ac:dyDescent="0.4">
      <c r="B24" s="23"/>
      <c r="C24" s="23"/>
      <c r="D24" s="24" t="s">
        <v>25</v>
      </c>
      <c r="E24" s="25"/>
      <c r="F24" s="25">
        <v>217460</v>
      </c>
      <c r="G24" s="25"/>
      <c r="H24" s="25">
        <f t="shared" si="0"/>
        <v>217460</v>
      </c>
      <c r="I24" s="25"/>
      <c r="J24" s="25">
        <f t="shared" si="1"/>
        <v>217460</v>
      </c>
    </row>
    <row r="25" spans="2:10" x14ac:dyDescent="0.4">
      <c r="B25" s="23"/>
      <c r="C25" s="23"/>
      <c r="D25" s="24" t="s">
        <v>26</v>
      </c>
      <c r="E25" s="25"/>
      <c r="F25" s="25"/>
      <c r="G25" s="25"/>
      <c r="H25" s="25">
        <f t="shared" si="0"/>
        <v>0</v>
      </c>
      <c r="I25" s="25"/>
      <c r="J25" s="25">
        <f t="shared" si="1"/>
        <v>0</v>
      </c>
    </row>
    <row r="26" spans="2:10" x14ac:dyDescent="0.4">
      <c r="B26" s="23"/>
      <c r="C26" s="23"/>
      <c r="D26" s="24" t="s">
        <v>27</v>
      </c>
      <c r="E26" s="25"/>
      <c r="F26" s="25">
        <v>10881235</v>
      </c>
      <c r="G26" s="25">
        <v>1831455</v>
      </c>
      <c r="H26" s="25">
        <f t="shared" si="0"/>
        <v>12712690</v>
      </c>
      <c r="I26" s="25"/>
      <c r="J26" s="25">
        <f t="shared" si="1"/>
        <v>12712690</v>
      </c>
    </row>
    <row r="27" spans="2:10" x14ac:dyDescent="0.4">
      <c r="B27" s="23"/>
      <c r="C27" s="23"/>
      <c r="D27" s="24" t="s">
        <v>28</v>
      </c>
      <c r="E27" s="25"/>
      <c r="F27" s="25"/>
      <c r="G27" s="25"/>
      <c r="H27" s="25">
        <f t="shared" si="0"/>
        <v>0</v>
      </c>
      <c r="I27" s="25"/>
      <c r="J27" s="25">
        <f t="shared" si="1"/>
        <v>0</v>
      </c>
    </row>
    <row r="28" spans="2:10" x14ac:dyDescent="0.4">
      <c r="B28" s="23"/>
      <c r="C28" s="23"/>
      <c r="D28" s="24" t="s">
        <v>29</v>
      </c>
      <c r="E28" s="25"/>
      <c r="F28" s="25"/>
      <c r="G28" s="25"/>
      <c r="H28" s="25">
        <f t="shared" si="0"/>
        <v>0</v>
      </c>
      <c r="I28" s="25"/>
      <c r="J28" s="25">
        <f t="shared" si="1"/>
        <v>0</v>
      </c>
    </row>
    <row r="29" spans="2:10" x14ac:dyDescent="0.4">
      <c r="B29" s="23"/>
      <c r="C29" s="23"/>
      <c r="D29" s="24" t="s">
        <v>30</v>
      </c>
      <c r="E29" s="25"/>
      <c r="F29" s="25">
        <v>15980816</v>
      </c>
      <c r="G29" s="25">
        <v>2652324</v>
      </c>
      <c r="H29" s="25">
        <f t="shared" si="0"/>
        <v>18633140</v>
      </c>
      <c r="I29" s="25"/>
      <c r="J29" s="25">
        <f t="shared" si="1"/>
        <v>18633140</v>
      </c>
    </row>
    <row r="30" spans="2:10" x14ac:dyDescent="0.4">
      <c r="B30" s="23"/>
      <c r="C30" s="23"/>
      <c r="D30" s="24" t="s">
        <v>31</v>
      </c>
      <c r="E30" s="25"/>
      <c r="F30" s="25"/>
      <c r="G30" s="25"/>
      <c r="H30" s="25">
        <f t="shared" si="0"/>
        <v>0</v>
      </c>
      <c r="I30" s="25"/>
      <c r="J30" s="25">
        <f t="shared" si="1"/>
        <v>0</v>
      </c>
    </row>
    <row r="31" spans="2:10" x14ac:dyDescent="0.4">
      <c r="B31" s="23"/>
      <c r="C31" s="23"/>
      <c r="D31" s="24" t="s">
        <v>32</v>
      </c>
      <c r="E31" s="25"/>
      <c r="F31" s="25"/>
      <c r="G31" s="25"/>
      <c r="H31" s="25">
        <f t="shared" si="0"/>
        <v>0</v>
      </c>
      <c r="I31" s="25"/>
      <c r="J31" s="25">
        <f t="shared" si="1"/>
        <v>0</v>
      </c>
    </row>
    <row r="32" spans="2:10" x14ac:dyDescent="0.4">
      <c r="B32" s="23"/>
      <c r="C32" s="23"/>
      <c r="D32" s="24" t="s">
        <v>33</v>
      </c>
      <c r="E32" s="25">
        <f>+E33+E34+E35</f>
        <v>0</v>
      </c>
      <c r="F32" s="25">
        <f>+F33+F34+F35</f>
        <v>1047280</v>
      </c>
      <c r="G32" s="25">
        <f>+G33+G34+G35</f>
        <v>121152</v>
      </c>
      <c r="H32" s="25">
        <f t="shared" si="0"/>
        <v>1168432</v>
      </c>
      <c r="I32" s="25">
        <f>+I33+I34+I35</f>
        <v>0</v>
      </c>
      <c r="J32" s="25">
        <f t="shared" si="1"/>
        <v>1168432</v>
      </c>
    </row>
    <row r="33" spans="2:10" x14ac:dyDescent="0.4">
      <c r="B33" s="23"/>
      <c r="C33" s="23"/>
      <c r="D33" s="24" t="s">
        <v>34</v>
      </c>
      <c r="E33" s="25"/>
      <c r="F33" s="25"/>
      <c r="G33" s="25"/>
      <c r="H33" s="25">
        <f t="shared" si="0"/>
        <v>0</v>
      </c>
      <c r="I33" s="25"/>
      <c r="J33" s="25">
        <f t="shared" si="1"/>
        <v>0</v>
      </c>
    </row>
    <row r="34" spans="2:10" x14ac:dyDescent="0.4">
      <c r="B34" s="23"/>
      <c r="C34" s="23"/>
      <c r="D34" s="24" t="s">
        <v>35</v>
      </c>
      <c r="E34" s="25"/>
      <c r="F34" s="25">
        <v>1047280</v>
      </c>
      <c r="G34" s="25">
        <v>121152</v>
      </c>
      <c r="H34" s="25">
        <f t="shared" si="0"/>
        <v>1168432</v>
      </c>
      <c r="I34" s="25"/>
      <c r="J34" s="25">
        <f t="shared" si="1"/>
        <v>1168432</v>
      </c>
    </row>
    <row r="35" spans="2:10" x14ac:dyDescent="0.4">
      <c r="B35" s="23"/>
      <c r="C35" s="23"/>
      <c r="D35" s="24" t="s">
        <v>36</v>
      </c>
      <c r="E35" s="25"/>
      <c r="F35" s="25"/>
      <c r="G35" s="25"/>
      <c r="H35" s="25">
        <f t="shared" si="0"/>
        <v>0</v>
      </c>
      <c r="I35" s="25"/>
      <c r="J35" s="25">
        <f t="shared" si="1"/>
        <v>0</v>
      </c>
    </row>
    <row r="36" spans="2:10" x14ac:dyDescent="0.4">
      <c r="B36" s="23"/>
      <c r="C36" s="23"/>
      <c r="D36" s="24" t="s">
        <v>37</v>
      </c>
      <c r="E36" s="25"/>
      <c r="F36" s="25"/>
      <c r="G36" s="25"/>
      <c r="H36" s="25">
        <f t="shared" si="0"/>
        <v>0</v>
      </c>
      <c r="I36" s="25"/>
      <c r="J36" s="25">
        <f t="shared" si="1"/>
        <v>0</v>
      </c>
    </row>
    <row r="37" spans="2:10" x14ac:dyDescent="0.4">
      <c r="B37" s="23"/>
      <c r="C37" s="23"/>
      <c r="D37" s="24" t="s">
        <v>38</v>
      </c>
      <c r="E37" s="25">
        <f>+E38+E44</f>
        <v>0</v>
      </c>
      <c r="F37" s="25">
        <f>+F38+F44</f>
        <v>0</v>
      </c>
      <c r="G37" s="25">
        <f>+G38+G44</f>
        <v>0</v>
      </c>
      <c r="H37" s="25">
        <f t="shared" si="0"/>
        <v>0</v>
      </c>
      <c r="I37" s="25">
        <f>+I38+I44</f>
        <v>0</v>
      </c>
      <c r="J37" s="25">
        <f t="shared" si="1"/>
        <v>0</v>
      </c>
    </row>
    <row r="38" spans="2:10" x14ac:dyDescent="0.4">
      <c r="B38" s="23"/>
      <c r="C38" s="23"/>
      <c r="D38" s="24" t="s">
        <v>39</v>
      </c>
      <c r="E38" s="25">
        <f>+E39+E40+E41+E42+E43</f>
        <v>0</v>
      </c>
      <c r="F38" s="25">
        <f>+F39+F40+F41+F42+F43</f>
        <v>0</v>
      </c>
      <c r="G38" s="25">
        <f>+G39+G40+G41+G42+G43</f>
        <v>0</v>
      </c>
      <c r="H38" s="25">
        <f t="shared" si="0"/>
        <v>0</v>
      </c>
      <c r="I38" s="25">
        <f>+I39+I40+I41+I42+I43</f>
        <v>0</v>
      </c>
      <c r="J38" s="25">
        <f t="shared" si="1"/>
        <v>0</v>
      </c>
    </row>
    <row r="39" spans="2:10" x14ac:dyDescent="0.4">
      <c r="B39" s="23"/>
      <c r="C39" s="23"/>
      <c r="D39" s="24" t="s">
        <v>40</v>
      </c>
      <c r="E39" s="25"/>
      <c r="F39" s="25"/>
      <c r="G39" s="25"/>
      <c r="H39" s="25">
        <f t="shared" si="0"/>
        <v>0</v>
      </c>
      <c r="I39" s="25"/>
      <c r="J39" s="25">
        <f t="shared" si="1"/>
        <v>0</v>
      </c>
    </row>
    <row r="40" spans="2:10" x14ac:dyDescent="0.4">
      <c r="B40" s="23"/>
      <c r="C40" s="23"/>
      <c r="D40" s="24" t="s">
        <v>32</v>
      </c>
      <c r="E40" s="25"/>
      <c r="F40" s="25"/>
      <c r="G40" s="25"/>
      <c r="H40" s="25">
        <f t="shared" si="0"/>
        <v>0</v>
      </c>
      <c r="I40" s="25"/>
      <c r="J40" s="25">
        <f t="shared" si="1"/>
        <v>0</v>
      </c>
    </row>
    <row r="41" spans="2:10" x14ac:dyDescent="0.4">
      <c r="B41" s="23"/>
      <c r="C41" s="23"/>
      <c r="D41" s="24" t="s">
        <v>34</v>
      </c>
      <c r="E41" s="25"/>
      <c r="F41" s="25"/>
      <c r="G41" s="25"/>
      <c r="H41" s="25">
        <f t="shared" si="0"/>
        <v>0</v>
      </c>
      <c r="I41" s="25"/>
      <c r="J41" s="25">
        <f t="shared" si="1"/>
        <v>0</v>
      </c>
    </row>
    <row r="42" spans="2:10" x14ac:dyDescent="0.4">
      <c r="B42" s="23"/>
      <c r="C42" s="23"/>
      <c r="D42" s="24" t="s">
        <v>35</v>
      </c>
      <c r="E42" s="25"/>
      <c r="F42" s="25"/>
      <c r="G42" s="25"/>
      <c r="H42" s="25">
        <f t="shared" si="0"/>
        <v>0</v>
      </c>
      <c r="I42" s="25"/>
      <c r="J42" s="25">
        <f t="shared" si="1"/>
        <v>0</v>
      </c>
    </row>
    <row r="43" spans="2:10" x14ac:dyDescent="0.4">
      <c r="B43" s="23"/>
      <c r="C43" s="23"/>
      <c r="D43" s="24" t="s">
        <v>36</v>
      </c>
      <c r="E43" s="25"/>
      <c r="F43" s="25"/>
      <c r="G43" s="25"/>
      <c r="H43" s="25">
        <f t="shared" si="0"/>
        <v>0</v>
      </c>
      <c r="I43" s="25"/>
      <c r="J43" s="25">
        <f t="shared" si="1"/>
        <v>0</v>
      </c>
    </row>
    <row r="44" spans="2:10" x14ac:dyDescent="0.4">
      <c r="B44" s="23"/>
      <c r="C44" s="23"/>
      <c r="D44" s="24" t="s">
        <v>33</v>
      </c>
      <c r="E44" s="25">
        <f>+E45+E46+E47</f>
        <v>0</v>
      </c>
      <c r="F44" s="25">
        <f>+F45+F46+F47</f>
        <v>0</v>
      </c>
      <c r="G44" s="25">
        <f>+G45+G46+G47</f>
        <v>0</v>
      </c>
      <c r="H44" s="25">
        <f t="shared" si="0"/>
        <v>0</v>
      </c>
      <c r="I44" s="25">
        <f>+I45+I46+I47</f>
        <v>0</v>
      </c>
      <c r="J44" s="25">
        <f t="shared" si="1"/>
        <v>0</v>
      </c>
    </row>
    <row r="45" spans="2:10" x14ac:dyDescent="0.4">
      <c r="B45" s="23"/>
      <c r="C45" s="23"/>
      <c r="D45" s="24" t="s">
        <v>40</v>
      </c>
      <c r="E45" s="25"/>
      <c r="F45" s="25"/>
      <c r="G45" s="25"/>
      <c r="H45" s="25">
        <f t="shared" si="0"/>
        <v>0</v>
      </c>
      <c r="I45" s="25"/>
      <c r="J45" s="25">
        <f t="shared" si="1"/>
        <v>0</v>
      </c>
    </row>
    <row r="46" spans="2:10" x14ac:dyDescent="0.4">
      <c r="B46" s="23"/>
      <c r="C46" s="23"/>
      <c r="D46" s="24" t="s">
        <v>32</v>
      </c>
      <c r="E46" s="25"/>
      <c r="F46" s="25"/>
      <c r="G46" s="25"/>
      <c r="H46" s="25">
        <f t="shared" si="0"/>
        <v>0</v>
      </c>
      <c r="I46" s="25"/>
      <c r="J46" s="25">
        <f t="shared" si="1"/>
        <v>0</v>
      </c>
    </row>
    <row r="47" spans="2:10" x14ac:dyDescent="0.4">
      <c r="B47" s="23"/>
      <c r="C47" s="23"/>
      <c r="D47" s="24" t="s">
        <v>36</v>
      </c>
      <c r="E47" s="25"/>
      <c r="F47" s="25"/>
      <c r="G47" s="25"/>
      <c r="H47" s="25">
        <f t="shared" si="0"/>
        <v>0</v>
      </c>
      <c r="I47" s="25"/>
      <c r="J47" s="25">
        <f t="shared" si="1"/>
        <v>0</v>
      </c>
    </row>
    <row r="48" spans="2:10" x14ac:dyDescent="0.4">
      <c r="B48" s="23"/>
      <c r="C48" s="23"/>
      <c r="D48" s="24" t="s">
        <v>41</v>
      </c>
      <c r="E48" s="25">
        <f>+E49</f>
        <v>0</v>
      </c>
      <c r="F48" s="25">
        <f>+F49</f>
        <v>0</v>
      </c>
      <c r="G48" s="25">
        <f>+G49</f>
        <v>0</v>
      </c>
      <c r="H48" s="25">
        <f t="shared" si="0"/>
        <v>0</v>
      </c>
      <c r="I48" s="25">
        <f>+I49</f>
        <v>0</v>
      </c>
      <c r="J48" s="25">
        <f t="shared" si="1"/>
        <v>0</v>
      </c>
    </row>
    <row r="49" spans="2:10" x14ac:dyDescent="0.4">
      <c r="B49" s="23"/>
      <c r="C49" s="23"/>
      <c r="D49" s="24" t="s">
        <v>33</v>
      </c>
      <c r="E49" s="25">
        <f>+E50+E51+E52</f>
        <v>0</v>
      </c>
      <c r="F49" s="25">
        <f>+F50+F51+F52</f>
        <v>0</v>
      </c>
      <c r="G49" s="25">
        <f>+G50+G51+G52</f>
        <v>0</v>
      </c>
      <c r="H49" s="25">
        <f t="shared" si="0"/>
        <v>0</v>
      </c>
      <c r="I49" s="25">
        <f>+I50+I51+I52</f>
        <v>0</v>
      </c>
      <c r="J49" s="25">
        <f t="shared" si="1"/>
        <v>0</v>
      </c>
    </row>
    <row r="50" spans="2:10" x14ac:dyDescent="0.4">
      <c r="B50" s="23"/>
      <c r="C50" s="23"/>
      <c r="D50" s="24" t="s">
        <v>42</v>
      </c>
      <c r="E50" s="25"/>
      <c r="F50" s="25"/>
      <c r="G50" s="25"/>
      <c r="H50" s="25">
        <f t="shared" si="0"/>
        <v>0</v>
      </c>
      <c r="I50" s="25"/>
      <c r="J50" s="25">
        <f t="shared" si="1"/>
        <v>0</v>
      </c>
    </row>
    <row r="51" spans="2:10" x14ac:dyDescent="0.4">
      <c r="B51" s="23"/>
      <c r="C51" s="23"/>
      <c r="D51" s="24" t="s">
        <v>43</v>
      </c>
      <c r="E51" s="25"/>
      <c r="F51" s="25"/>
      <c r="G51" s="25"/>
      <c r="H51" s="25">
        <f t="shared" si="0"/>
        <v>0</v>
      </c>
      <c r="I51" s="25"/>
      <c r="J51" s="25">
        <f t="shared" si="1"/>
        <v>0</v>
      </c>
    </row>
    <row r="52" spans="2:10" x14ac:dyDescent="0.4">
      <c r="B52" s="23"/>
      <c r="C52" s="23"/>
      <c r="D52" s="24" t="s">
        <v>36</v>
      </c>
      <c r="E52" s="25"/>
      <c r="F52" s="25"/>
      <c r="G52" s="25"/>
      <c r="H52" s="25">
        <f t="shared" si="0"/>
        <v>0</v>
      </c>
      <c r="I52" s="25"/>
      <c r="J52" s="25">
        <f t="shared" si="1"/>
        <v>0</v>
      </c>
    </row>
    <row r="53" spans="2:10" x14ac:dyDescent="0.4">
      <c r="B53" s="23"/>
      <c r="C53" s="23"/>
      <c r="D53" s="24" t="s">
        <v>44</v>
      </c>
      <c r="E53" s="25"/>
      <c r="F53" s="25"/>
      <c r="G53" s="25"/>
      <c r="H53" s="25">
        <f t="shared" si="0"/>
        <v>0</v>
      </c>
      <c r="I53" s="25"/>
      <c r="J53" s="25">
        <f t="shared" si="1"/>
        <v>0</v>
      </c>
    </row>
    <row r="54" spans="2:10" x14ac:dyDescent="0.4">
      <c r="B54" s="23"/>
      <c r="C54" s="23"/>
      <c r="D54" s="24" t="s">
        <v>45</v>
      </c>
      <c r="E54" s="25"/>
      <c r="F54" s="25"/>
      <c r="G54" s="25"/>
      <c r="H54" s="25">
        <f t="shared" si="0"/>
        <v>0</v>
      </c>
      <c r="I54" s="25"/>
      <c r="J54" s="25">
        <f t="shared" si="1"/>
        <v>0</v>
      </c>
    </row>
    <row r="55" spans="2:10" x14ac:dyDescent="0.4">
      <c r="B55" s="23"/>
      <c r="C55" s="26"/>
      <c r="D55" s="27" t="s">
        <v>46</v>
      </c>
      <c r="E55" s="28">
        <f>+E7+E37+E48+E53+E54</f>
        <v>0</v>
      </c>
      <c r="F55" s="28">
        <f>+F7+F37+F48+F53+F54</f>
        <v>160229718</v>
      </c>
      <c r="G55" s="28">
        <f>+G7+G37+G48+G53+G54</f>
        <v>20627230</v>
      </c>
      <c r="H55" s="28">
        <f t="shared" si="0"/>
        <v>180856948</v>
      </c>
      <c r="I55" s="28">
        <f>+I7+I37+I48+I53+I54</f>
        <v>0</v>
      </c>
      <c r="J55" s="28">
        <f t="shared" si="1"/>
        <v>180856948</v>
      </c>
    </row>
    <row r="56" spans="2:10" x14ac:dyDescent="0.4">
      <c r="B56" s="23"/>
      <c r="C56" s="20" t="s">
        <v>47</v>
      </c>
      <c r="D56" s="24" t="s">
        <v>48</v>
      </c>
      <c r="E56" s="25">
        <f>+E57+E58+E59+E60+E61+E62+E63+E64</f>
        <v>5545000</v>
      </c>
      <c r="F56" s="25">
        <f>+F57+F58+F59+F60+F61+F62+F63+F64</f>
        <v>107523586</v>
      </c>
      <c r="G56" s="25">
        <f>+G57+G58+G59+G60+G61+G62+G63+G64</f>
        <v>18801212</v>
      </c>
      <c r="H56" s="25">
        <f t="shared" si="0"/>
        <v>131869798</v>
      </c>
      <c r="I56" s="25">
        <f>+I57+I58+I59+I60+I61+I62+I63+I64</f>
        <v>0</v>
      </c>
      <c r="J56" s="25">
        <f t="shared" si="1"/>
        <v>131869798</v>
      </c>
    </row>
    <row r="57" spans="2:10" x14ac:dyDescent="0.4">
      <c r="B57" s="23"/>
      <c r="C57" s="23"/>
      <c r="D57" s="24" t="s">
        <v>49</v>
      </c>
      <c r="E57" s="25">
        <v>5545000</v>
      </c>
      <c r="F57" s="25"/>
      <c r="G57" s="25"/>
      <c r="H57" s="25">
        <f t="shared" si="0"/>
        <v>5545000</v>
      </c>
      <c r="I57" s="25"/>
      <c r="J57" s="25">
        <f t="shared" si="1"/>
        <v>5545000</v>
      </c>
    </row>
    <row r="58" spans="2:10" x14ac:dyDescent="0.4">
      <c r="B58" s="23"/>
      <c r="C58" s="23"/>
      <c r="D58" s="24" t="s">
        <v>50</v>
      </c>
      <c r="E58" s="25"/>
      <c r="F58" s="25">
        <v>69344969</v>
      </c>
      <c r="G58" s="25">
        <v>12237340</v>
      </c>
      <c r="H58" s="25">
        <f t="shared" si="0"/>
        <v>81582309</v>
      </c>
      <c r="I58" s="25"/>
      <c r="J58" s="25">
        <f t="shared" si="1"/>
        <v>81582309</v>
      </c>
    </row>
    <row r="59" spans="2:10" x14ac:dyDescent="0.4">
      <c r="B59" s="23"/>
      <c r="C59" s="23"/>
      <c r="D59" s="24" t="s">
        <v>51</v>
      </c>
      <c r="E59" s="25"/>
      <c r="F59" s="25">
        <v>6692082</v>
      </c>
      <c r="G59" s="25">
        <v>1180954</v>
      </c>
      <c r="H59" s="25">
        <f t="shared" si="0"/>
        <v>7873036</v>
      </c>
      <c r="I59" s="25"/>
      <c r="J59" s="25">
        <f t="shared" si="1"/>
        <v>7873036</v>
      </c>
    </row>
    <row r="60" spans="2:10" x14ac:dyDescent="0.4">
      <c r="B60" s="23"/>
      <c r="C60" s="23"/>
      <c r="D60" s="24" t="s">
        <v>52</v>
      </c>
      <c r="E60" s="25"/>
      <c r="F60" s="25">
        <v>6734606</v>
      </c>
      <c r="G60" s="25">
        <v>1188458</v>
      </c>
      <c r="H60" s="25">
        <f t="shared" si="0"/>
        <v>7923064</v>
      </c>
      <c r="I60" s="25"/>
      <c r="J60" s="25">
        <f t="shared" si="1"/>
        <v>7923064</v>
      </c>
    </row>
    <row r="61" spans="2:10" x14ac:dyDescent="0.4">
      <c r="B61" s="23"/>
      <c r="C61" s="23"/>
      <c r="D61" s="24" t="s">
        <v>53</v>
      </c>
      <c r="E61" s="25"/>
      <c r="F61" s="25">
        <v>7105434</v>
      </c>
      <c r="G61" s="25">
        <v>1253894</v>
      </c>
      <c r="H61" s="25">
        <f t="shared" si="0"/>
        <v>8359328</v>
      </c>
      <c r="I61" s="25"/>
      <c r="J61" s="25">
        <f t="shared" si="1"/>
        <v>8359328</v>
      </c>
    </row>
    <row r="62" spans="2:10" x14ac:dyDescent="0.4">
      <c r="B62" s="23"/>
      <c r="C62" s="23"/>
      <c r="D62" s="24" t="s">
        <v>54</v>
      </c>
      <c r="E62" s="25"/>
      <c r="F62" s="25"/>
      <c r="G62" s="25"/>
      <c r="H62" s="25">
        <f t="shared" si="0"/>
        <v>0</v>
      </c>
      <c r="I62" s="25"/>
      <c r="J62" s="25">
        <f t="shared" si="1"/>
        <v>0</v>
      </c>
    </row>
    <row r="63" spans="2:10" x14ac:dyDescent="0.4">
      <c r="B63" s="23"/>
      <c r="C63" s="23"/>
      <c r="D63" s="24" t="s">
        <v>55</v>
      </c>
      <c r="E63" s="25"/>
      <c r="F63" s="25">
        <v>3364725</v>
      </c>
      <c r="G63" s="25">
        <v>593775</v>
      </c>
      <c r="H63" s="25">
        <f t="shared" si="0"/>
        <v>3958500</v>
      </c>
      <c r="I63" s="25"/>
      <c r="J63" s="25">
        <f t="shared" si="1"/>
        <v>3958500</v>
      </c>
    </row>
    <row r="64" spans="2:10" x14ac:dyDescent="0.4">
      <c r="B64" s="23"/>
      <c r="C64" s="23"/>
      <c r="D64" s="24" t="s">
        <v>56</v>
      </c>
      <c r="E64" s="25"/>
      <c r="F64" s="25">
        <v>14281770</v>
      </c>
      <c r="G64" s="25">
        <v>2346791</v>
      </c>
      <c r="H64" s="25">
        <f t="shared" si="0"/>
        <v>16628561</v>
      </c>
      <c r="I64" s="25"/>
      <c r="J64" s="25">
        <f t="shared" si="1"/>
        <v>16628561</v>
      </c>
    </row>
    <row r="65" spans="2:10" x14ac:dyDescent="0.4">
      <c r="B65" s="23"/>
      <c r="C65" s="23"/>
      <c r="D65" s="24" t="s">
        <v>57</v>
      </c>
      <c r="E65" s="25">
        <f>+E66+E67+E68+E69+E70+E71+E72+E73+E74+E75+E76+E77+E78+E79+E80+E81+E82</f>
        <v>0</v>
      </c>
      <c r="F65" s="25">
        <f>+F66+F67+F68+F69+F70+F71+F72+F73+F74+F75+F76+F77+F78+F79+F80+F81+F82</f>
        <v>19761911</v>
      </c>
      <c r="G65" s="25">
        <f>+G66+G67+G68+G69+G70+G71+G72+G73+G74+G75+G76+G77+G78+G79+G80+G81+G82</f>
        <v>2037821</v>
      </c>
      <c r="H65" s="25">
        <f t="shared" si="0"/>
        <v>21799732</v>
      </c>
      <c r="I65" s="25">
        <f>+I66+I67+I68+I69+I70+I71+I72+I73+I74+I75+I76+I77+I78+I79+I80+I81+I82</f>
        <v>0</v>
      </c>
      <c r="J65" s="25">
        <f t="shared" si="1"/>
        <v>21799732</v>
      </c>
    </row>
    <row r="66" spans="2:10" x14ac:dyDescent="0.4">
      <c r="B66" s="23"/>
      <c r="C66" s="23"/>
      <c r="D66" s="24" t="s">
        <v>58</v>
      </c>
      <c r="E66" s="25"/>
      <c r="F66" s="25">
        <v>7826788</v>
      </c>
      <c r="G66" s="25">
        <v>1073050</v>
      </c>
      <c r="H66" s="25">
        <f t="shared" si="0"/>
        <v>8899838</v>
      </c>
      <c r="I66" s="25"/>
      <c r="J66" s="25">
        <f t="shared" si="1"/>
        <v>8899838</v>
      </c>
    </row>
    <row r="67" spans="2:10" x14ac:dyDescent="0.4">
      <c r="B67" s="23"/>
      <c r="C67" s="23"/>
      <c r="D67" s="24" t="s">
        <v>59</v>
      </c>
      <c r="E67" s="25"/>
      <c r="F67" s="25">
        <v>3495428</v>
      </c>
      <c r="G67" s="25"/>
      <c r="H67" s="25">
        <f t="shared" si="0"/>
        <v>3495428</v>
      </c>
      <c r="I67" s="25"/>
      <c r="J67" s="25">
        <f t="shared" si="1"/>
        <v>3495428</v>
      </c>
    </row>
    <row r="68" spans="2:10" x14ac:dyDescent="0.4">
      <c r="B68" s="23"/>
      <c r="C68" s="23"/>
      <c r="D68" s="24" t="s">
        <v>60</v>
      </c>
      <c r="E68" s="25"/>
      <c r="F68" s="25"/>
      <c r="G68" s="25"/>
      <c r="H68" s="25">
        <f t="shared" si="0"/>
        <v>0</v>
      </c>
      <c r="I68" s="25"/>
      <c r="J68" s="25">
        <f t="shared" si="1"/>
        <v>0</v>
      </c>
    </row>
    <row r="69" spans="2:10" x14ac:dyDescent="0.4">
      <c r="B69" s="23"/>
      <c r="C69" s="23"/>
      <c r="D69" s="24" t="s">
        <v>61</v>
      </c>
      <c r="E69" s="25"/>
      <c r="F69" s="25">
        <v>343825</v>
      </c>
      <c r="G69" s="25"/>
      <c r="H69" s="25">
        <f t="shared" si="0"/>
        <v>343825</v>
      </c>
      <c r="I69" s="25"/>
      <c r="J69" s="25">
        <f t="shared" si="1"/>
        <v>343825</v>
      </c>
    </row>
    <row r="70" spans="2:10" x14ac:dyDescent="0.4">
      <c r="B70" s="23"/>
      <c r="C70" s="23"/>
      <c r="D70" s="24" t="s">
        <v>62</v>
      </c>
      <c r="E70" s="25"/>
      <c r="F70" s="25"/>
      <c r="G70" s="25"/>
      <c r="H70" s="25">
        <f t="shared" si="0"/>
        <v>0</v>
      </c>
      <c r="I70" s="25"/>
      <c r="J70" s="25">
        <f t="shared" si="1"/>
        <v>0</v>
      </c>
    </row>
    <row r="71" spans="2:10" x14ac:dyDescent="0.4">
      <c r="B71" s="23"/>
      <c r="C71" s="23"/>
      <c r="D71" s="24" t="s">
        <v>63</v>
      </c>
      <c r="E71" s="25"/>
      <c r="F71" s="25">
        <v>200990</v>
      </c>
      <c r="G71" s="25">
        <v>48588</v>
      </c>
      <c r="H71" s="25">
        <f t="shared" si="0"/>
        <v>249578</v>
      </c>
      <c r="I71" s="25"/>
      <c r="J71" s="25">
        <f t="shared" si="1"/>
        <v>249578</v>
      </c>
    </row>
    <row r="72" spans="2:10" x14ac:dyDescent="0.4">
      <c r="B72" s="23"/>
      <c r="C72" s="23"/>
      <c r="D72" s="24" t="s">
        <v>64</v>
      </c>
      <c r="E72" s="25"/>
      <c r="F72" s="25"/>
      <c r="G72" s="25"/>
      <c r="H72" s="25">
        <f t="shared" ref="H72:H135" si="2">+E72+F72+G72</f>
        <v>0</v>
      </c>
      <c r="I72" s="25"/>
      <c r="J72" s="25">
        <f t="shared" ref="J72:J134" si="3">H72-ABS(I72)</f>
        <v>0</v>
      </c>
    </row>
    <row r="73" spans="2:10" x14ac:dyDescent="0.4">
      <c r="B73" s="23"/>
      <c r="C73" s="23"/>
      <c r="D73" s="24" t="s">
        <v>65</v>
      </c>
      <c r="E73" s="25"/>
      <c r="F73" s="25">
        <v>5179325</v>
      </c>
      <c r="G73" s="25">
        <v>913983</v>
      </c>
      <c r="H73" s="25">
        <f t="shared" si="2"/>
        <v>6093308</v>
      </c>
      <c r="I73" s="25"/>
      <c r="J73" s="25">
        <f t="shared" si="3"/>
        <v>6093308</v>
      </c>
    </row>
    <row r="74" spans="2:10" x14ac:dyDescent="0.4">
      <c r="B74" s="23"/>
      <c r="C74" s="23"/>
      <c r="D74" s="24" t="s">
        <v>66</v>
      </c>
      <c r="E74" s="25"/>
      <c r="F74" s="25"/>
      <c r="G74" s="25"/>
      <c r="H74" s="25">
        <f t="shared" si="2"/>
        <v>0</v>
      </c>
      <c r="I74" s="25"/>
      <c r="J74" s="25">
        <f t="shared" si="3"/>
        <v>0</v>
      </c>
    </row>
    <row r="75" spans="2:10" x14ac:dyDescent="0.4">
      <c r="B75" s="23"/>
      <c r="C75" s="23"/>
      <c r="D75" s="24" t="s">
        <v>67</v>
      </c>
      <c r="E75" s="25"/>
      <c r="F75" s="25">
        <v>1020679</v>
      </c>
      <c r="G75" s="25">
        <v>2200</v>
      </c>
      <c r="H75" s="25">
        <f t="shared" si="2"/>
        <v>1022879</v>
      </c>
      <c r="I75" s="25"/>
      <c r="J75" s="25">
        <f t="shared" si="3"/>
        <v>1022879</v>
      </c>
    </row>
    <row r="76" spans="2:10" x14ac:dyDescent="0.4">
      <c r="B76" s="23"/>
      <c r="C76" s="23"/>
      <c r="D76" s="24" t="s">
        <v>68</v>
      </c>
      <c r="E76" s="25"/>
      <c r="F76" s="25"/>
      <c r="G76" s="25"/>
      <c r="H76" s="25">
        <f t="shared" si="2"/>
        <v>0</v>
      </c>
      <c r="I76" s="25"/>
      <c r="J76" s="25">
        <f t="shared" si="3"/>
        <v>0</v>
      </c>
    </row>
    <row r="77" spans="2:10" x14ac:dyDescent="0.4">
      <c r="B77" s="23"/>
      <c r="C77" s="23"/>
      <c r="D77" s="24" t="s">
        <v>69</v>
      </c>
      <c r="E77" s="25"/>
      <c r="F77" s="25">
        <v>1479036</v>
      </c>
      <c r="G77" s="25"/>
      <c r="H77" s="25">
        <f t="shared" si="2"/>
        <v>1479036</v>
      </c>
      <c r="I77" s="25"/>
      <c r="J77" s="25">
        <f t="shared" si="3"/>
        <v>1479036</v>
      </c>
    </row>
    <row r="78" spans="2:10" x14ac:dyDescent="0.4">
      <c r="B78" s="23"/>
      <c r="C78" s="23"/>
      <c r="D78" s="24" t="s">
        <v>70</v>
      </c>
      <c r="E78" s="25"/>
      <c r="F78" s="25">
        <v>90000</v>
      </c>
      <c r="G78" s="25"/>
      <c r="H78" s="25">
        <f t="shared" si="2"/>
        <v>90000</v>
      </c>
      <c r="I78" s="25"/>
      <c r="J78" s="25">
        <f t="shared" si="3"/>
        <v>90000</v>
      </c>
    </row>
    <row r="79" spans="2:10" x14ac:dyDescent="0.4">
      <c r="B79" s="23"/>
      <c r="C79" s="23"/>
      <c r="D79" s="24" t="s">
        <v>71</v>
      </c>
      <c r="E79" s="25"/>
      <c r="F79" s="25">
        <v>116420</v>
      </c>
      <c r="G79" s="25"/>
      <c r="H79" s="25">
        <f t="shared" si="2"/>
        <v>116420</v>
      </c>
      <c r="I79" s="25"/>
      <c r="J79" s="25">
        <f t="shared" si="3"/>
        <v>116420</v>
      </c>
    </row>
    <row r="80" spans="2:10" x14ac:dyDescent="0.4">
      <c r="B80" s="23"/>
      <c r="C80" s="23"/>
      <c r="D80" s="24" t="s">
        <v>72</v>
      </c>
      <c r="E80" s="25"/>
      <c r="F80" s="25"/>
      <c r="G80" s="25"/>
      <c r="H80" s="25">
        <f t="shared" si="2"/>
        <v>0</v>
      </c>
      <c r="I80" s="25"/>
      <c r="J80" s="25">
        <f t="shared" si="3"/>
        <v>0</v>
      </c>
    </row>
    <row r="81" spans="2:10" x14ac:dyDescent="0.4">
      <c r="B81" s="23"/>
      <c r="C81" s="23"/>
      <c r="D81" s="24" t="s">
        <v>73</v>
      </c>
      <c r="E81" s="25"/>
      <c r="F81" s="25">
        <v>9420</v>
      </c>
      <c r="G81" s="25"/>
      <c r="H81" s="25">
        <f t="shared" si="2"/>
        <v>9420</v>
      </c>
      <c r="I81" s="25"/>
      <c r="J81" s="25">
        <f t="shared" si="3"/>
        <v>9420</v>
      </c>
    </row>
    <row r="82" spans="2:10" x14ac:dyDescent="0.4">
      <c r="B82" s="23"/>
      <c r="C82" s="23"/>
      <c r="D82" s="24" t="s">
        <v>74</v>
      </c>
      <c r="E82" s="25"/>
      <c r="F82" s="25"/>
      <c r="G82" s="25"/>
      <c r="H82" s="25">
        <f t="shared" si="2"/>
        <v>0</v>
      </c>
      <c r="I82" s="25"/>
      <c r="J82" s="25">
        <f t="shared" si="3"/>
        <v>0</v>
      </c>
    </row>
    <row r="83" spans="2:10" x14ac:dyDescent="0.4">
      <c r="B83" s="23"/>
      <c r="C83" s="23"/>
      <c r="D83" s="24" t="s">
        <v>75</v>
      </c>
      <c r="E83" s="25">
        <f>+E84+E85+E86+E87+E88+E89+E90+E91+E92+E93+E94+E95+E96+E97+E98+E99+E100+E101+E102+E103+E104+E105+E106</f>
        <v>330</v>
      </c>
      <c r="F83" s="25">
        <f>+F84+F85+F86+F87+F88+F89+F90+F91+F92+F93+F94+F95+F96+F97+F98+F99+F100+F101+F102+F103+F104+F105+F106</f>
        <v>17931087</v>
      </c>
      <c r="G83" s="25">
        <f>+G84+G85+G86+G87+G88+G89+G90+G91+G92+G93+G94+G95+G96+G97+G98+G99+G100+G101+G102+G103+G104+G105+G106</f>
        <v>2109773</v>
      </c>
      <c r="H83" s="25">
        <f t="shared" si="2"/>
        <v>20041190</v>
      </c>
      <c r="I83" s="25">
        <f>+I84+I85+I86+I87+I88+I89+I90+I91+I92+I93+I94+I95+I96+I97+I98+I99+I100+I101+I102+I103+I104+I105+I106</f>
        <v>0</v>
      </c>
      <c r="J83" s="25">
        <f t="shared" si="3"/>
        <v>20041190</v>
      </c>
    </row>
    <row r="84" spans="2:10" x14ac:dyDescent="0.4">
      <c r="B84" s="23"/>
      <c r="C84" s="23"/>
      <c r="D84" s="24" t="s">
        <v>76</v>
      </c>
      <c r="E84" s="25"/>
      <c r="F84" s="25">
        <v>247295</v>
      </c>
      <c r="G84" s="25">
        <v>36616</v>
      </c>
      <c r="H84" s="25">
        <f t="shared" si="2"/>
        <v>283911</v>
      </c>
      <c r="I84" s="25"/>
      <c r="J84" s="25">
        <f t="shared" si="3"/>
        <v>283911</v>
      </c>
    </row>
    <row r="85" spans="2:10" x14ac:dyDescent="0.4">
      <c r="B85" s="23"/>
      <c r="C85" s="23"/>
      <c r="D85" s="24" t="s">
        <v>77</v>
      </c>
      <c r="E85" s="25"/>
      <c r="F85" s="25"/>
      <c r="G85" s="25"/>
      <c r="H85" s="25">
        <f t="shared" si="2"/>
        <v>0</v>
      </c>
      <c r="I85" s="25"/>
      <c r="J85" s="25">
        <f t="shared" si="3"/>
        <v>0</v>
      </c>
    </row>
    <row r="86" spans="2:10" x14ac:dyDescent="0.4">
      <c r="B86" s="23"/>
      <c r="C86" s="23"/>
      <c r="D86" s="24" t="s">
        <v>78</v>
      </c>
      <c r="E86" s="25"/>
      <c r="F86" s="25">
        <v>442660</v>
      </c>
      <c r="G86" s="25">
        <v>77972</v>
      </c>
      <c r="H86" s="25">
        <f t="shared" si="2"/>
        <v>520632</v>
      </c>
      <c r="I86" s="25"/>
      <c r="J86" s="25">
        <f t="shared" si="3"/>
        <v>520632</v>
      </c>
    </row>
    <row r="87" spans="2:10" x14ac:dyDescent="0.4">
      <c r="B87" s="23"/>
      <c r="C87" s="23"/>
      <c r="D87" s="24" t="s">
        <v>79</v>
      </c>
      <c r="E87" s="25"/>
      <c r="F87" s="25">
        <v>188150</v>
      </c>
      <c r="G87" s="25">
        <v>1140</v>
      </c>
      <c r="H87" s="25">
        <f t="shared" si="2"/>
        <v>189290</v>
      </c>
      <c r="I87" s="25"/>
      <c r="J87" s="25">
        <f t="shared" si="3"/>
        <v>189290</v>
      </c>
    </row>
    <row r="88" spans="2:10" x14ac:dyDescent="0.4">
      <c r="B88" s="23"/>
      <c r="C88" s="23"/>
      <c r="D88" s="24" t="s">
        <v>80</v>
      </c>
      <c r="E88" s="25"/>
      <c r="F88" s="25">
        <v>119545</v>
      </c>
      <c r="G88" s="25">
        <v>10720</v>
      </c>
      <c r="H88" s="25">
        <f t="shared" si="2"/>
        <v>130265</v>
      </c>
      <c r="I88" s="25"/>
      <c r="J88" s="25">
        <f t="shared" si="3"/>
        <v>130265</v>
      </c>
    </row>
    <row r="89" spans="2:10" x14ac:dyDescent="0.4">
      <c r="B89" s="23"/>
      <c r="C89" s="23"/>
      <c r="D89" s="24" t="s">
        <v>81</v>
      </c>
      <c r="E89" s="25"/>
      <c r="F89" s="25"/>
      <c r="G89" s="25"/>
      <c r="H89" s="25">
        <f t="shared" si="2"/>
        <v>0</v>
      </c>
      <c r="I89" s="25"/>
      <c r="J89" s="25">
        <f t="shared" si="3"/>
        <v>0</v>
      </c>
    </row>
    <row r="90" spans="2:10" x14ac:dyDescent="0.4">
      <c r="B90" s="23"/>
      <c r="C90" s="23"/>
      <c r="D90" s="24" t="s">
        <v>65</v>
      </c>
      <c r="E90" s="25"/>
      <c r="F90" s="25"/>
      <c r="G90" s="25"/>
      <c r="H90" s="25">
        <f t="shared" si="2"/>
        <v>0</v>
      </c>
      <c r="I90" s="25"/>
      <c r="J90" s="25">
        <f t="shared" si="3"/>
        <v>0</v>
      </c>
    </row>
    <row r="91" spans="2:10" x14ac:dyDescent="0.4">
      <c r="B91" s="23"/>
      <c r="C91" s="23"/>
      <c r="D91" s="24" t="s">
        <v>66</v>
      </c>
      <c r="E91" s="25"/>
      <c r="F91" s="25"/>
      <c r="G91" s="25"/>
      <c r="H91" s="25">
        <f t="shared" si="2"/>
        <v>0</v>
      </c>
      <c r="I91" s="25"/>
      <c r="J91" s="25">
        <f t="shared" si="3"/>
        <v>0</v>
      </c>
    </row>
    <row r="92" spans="2:10" x14ac:dyDescent="0.4">
      <c r="B92" s="23"/>
      <c r="C92" s="23"/>
      <c r="D92" s="24" t="s">
        <v>82</v>
      </c>
      <c r="E92" s="25"/>
      <c r="F92" s="25">
        <v>214444</v>
      </c>
      <c r="G92" s="25"/>
      <c r="H92" s="25">
        <f t="shared" si="2"/>
        <v>214444</v>
      </c>
      <c r="I92" s="25"/>
      <c r="J92" s="25">
        <f t="shared" si="3"/>
        <v>214444</v>
      </c>
    </row>
    <row r="93" spans="2:10" x14ac:dyDescent="0.4">
      <c r="B93" s="23"/>
      <c r="C93" s="23"/>
      <c r="D93" s="24" t="s">
        <v>83</v>
      </c>
      <c r="E93" s="25"/>
      <c r="F93" s="25">
        <v>1068644</v>
      </c>
      <c r="G93" s="25">
        <v>13520</v>
      </c>
      <c r="H93" s="25">
        <f t="shared" si="2"/>
        <v>1082164</v>
      </c>
      <c r="I93" s="25"/>
      <c r="J93" s="25">
        <f t="shared" si="3"/>
        <v>1082164</v>
      </c>
    </row>
    <row r="94" spans="2:10" x14ac:dyDescent="0.4">
      <c r="B94" s="23"/>
      <c r="C94" s="23"/>
      <c r="D94" s="24" t="s">
        <v>84</v>
      </c>
      <c r="E94" s="25"/>
      <c r="F94" s="25">
        <v>3776</v>
      </c>
      <c r="G94" s="25"/>
      <c r="H94" s="25">
        <f t="shared" si="2"/>
        <v>3776</v>
      </c>
      <c r="I94" s="25"/>
      <c r="J94" s="25">
        <f t="shared" si="3"/>
        <v>3776</v>
      </c>
    </row>
    <row r="95" spans="2:10" x14ac:dyDescent="0.4">
      <c r="B95" s="23"/>
      <c r="C95" s="23"/>
      <c r="D95" s="24" t="s">
        <v>85</v>
      </c>
      <c r="E95" s="25"/>
      <c r="F95" s="25"/>
      <c r="G95" s="25"/>
      <c r="H95" s="25">
        <f t="shared" si="2"/>
        <v>0</v>
      </c>
      <c r="I95" s="25"/>
      <c r="J95" s="25">
        <f t="shared" si="3"/>
        <v>0</v>
      </c>
    </row>
    <row r="96" spans="2:10" x14ac:dyDescent="0.4">
      <c r="B96" s="23"/>
      <c r="C96" s="23"/>
      <c r="D96" s="24" t="s">
        <v>86</v>
      </c>
      <c r="E96" s="25"/>
      <c r="F96" s="25">
        <v>12795010</v>
      </c>
      <c r="G96" s="25">
        <v>1940400</v>
      </c>
      <c r="H96" s="25">
        <f t="shared" si="2"/>
        <v>14735410</v>
      </c>
      <c r="I96" s="25"/>
      <c r="J96" s="25">
        <f t="shared" si="3"/>
        <v>14735410</v>
      </c>
    </row>
    <row r="97" spans="2:10" x14ac:dyDescent="0.4">
      <c r="B97" s="23"/>
      <c r="C97" s="23"/>
      <c r="D97" s="24" t="s">
        <v>87</v>
      </c>
      <c r="E97" s="25">
        <v>330</v>
      </c>
      <c r="F97" s="25">
        <v>105964</v>
      </c>
      <c r="G97" s="25">
        <v>9405</v>
      </c>
      <c r="H97" s="25">
        <f t="shared" si="2"/>
        <v>115699</v>
      </c>
      <c r="I97" s="25"/>
      <c r="J97" s="25">
        <f t="shared" si="3"/>
        <v>115699</v>
      </c>
    </row>
    <row r="98" spans="2:10" x14ac:dyDescent="0.4">
      <c r="B98" s="23"/>
      <c r="C98" s="23"/>
      <c r="D98" s="24" t="s">
        <v>68</v>
      </c>
      <c r="E98" s="25"/>
      <c r="F98" s="25">
        <v>845272</v>
      </c>
      <c r="G98" s="25"/>
      <c r="H98" s="25">
        <f t="shared" si="2"/>
        <v>845272</v>
      </c>
      <c r="I98" s="25"/>
      <c r="J98" s="25">
        <f t="shared" si="3"/>
        <v>845272</v>
      </c>
    </row>
    <row r="99" spans="2:10" x14ac:dyDescent="0.4">
      <c r="B99" s="23"/>
      <c r="C99" s="23"/>
      <c r="D99" s="24" t="s">
        <v>69</v>
      </c>
      <c r="E99" s="25"/>
      <c r="F99" s="25">
        <v>1544998</v>
      </c>
      <c r="G99" s="25"/>
      <c r="H99" s="25">
        <f t="shared" si="2"/>
        <v>1544998</v>
      </c>
      <c r="I99" s="25"/>
      <c r="J99" s="25">
        <f t="shared" si="3"/>
        <v>1544998</v>
      </c>
    </row>
    <row r="100" spans="2:10" x14ac:dyDescent="0.4">
      <c r="B100" s="23"/>
      <c r="C100" s="23"/>
      <c r="D100" s="24" t="s">
        <v>88</v>
      </c>
      <c r="E100" s="25"/>
      <c r="F100" s="25"/>
      <c r="G100" s="25"/>
      <c r="H100" s="25">
        <f t="shared" si="2"/>
        <v>0</v>
      </c>
      <c r="I100" s="25"/>
      <c r="J100" s="25">
        <f t="shared" si="3"/>
        <v>0</v>
      </c>
    </row>
    <row r="101" spans="2:10" x14ac:dyDescent="0.4">
      <c r="B101" s="23"/>
      <c r="C101" s="23"/>
      <c r="D101" s="24" t="s">
        <v>89</v>
      </c>
      <c r="E101" s="25"/>
      <c r="F101" s="25">
        <v>30210</v>
      </c>
      <c r="G101" s="25">
        <v>20000</v>
      </c>
      <c r="H101" s="25">
        <f t="shared" si="2"/>
        <v>50210</v>
      </c>
      <c r="I101" s="25"/>
      <c r="J101" s="25">
        <f t="shared" si="3"/>
        <v>50210</v>
      </c>
    </row>
    <row r="102" spans="2:10" x14ac:dyDescent="0.4">
      <c r="B102" s="23"/>
      <c r="C102" s="23"/>
      <c r="D102" s="24" t="s">
        <v>90</v>
      </c>
      <c r="E102" s="25"/>
      <c r="F102" s="25">
        <v>227758</v>
      </c>
      <c r="G102" s="25"/>
      <c r="H102" s="25">
        <f t="shared" si="2"/>
        <v>227758</v>
      </c>
      <c r="I102" s="25"/>
      <c r="J102" s="25">
        <f t="shared" si="3"/>
        <v>227758</v>
      </c>
    </row>
    <row r="103" spans="2:10" x14ac:dyDescent="0.4">
      <c r="B103" s="23"/>
      <c r="C103" s="23"/>
      <c r="D103" s="24" t="s">
        <v>91</v>
      </c>
      <c r="E103" s="25"/>
      <c r="F103" s="25">
        <v>64170</v>
      </c>
      <c r="G103" s="25"/>
      <c r="H103" s="25">
        <f t="shared" si="2"/>
        <v>64170</v>
      </c>
      <c r="I103" s="25"/>
      <c r="J103" s="25">
        <f t="shared" si="3"/>
        <v>64170</v>
      </c>
    </row>
    <row r="104" spans="2:10" x14ac:dyDescent="0.4">
      <c r="B104" s="23"/>
      <c r="C104" s="23"/>
      <c r="D104" s="24" t="s">
        <v>92</v>
      </c>
      <c r="E104" s="25"/>
      <c r="F104" s="25">
        <v>30000</v>
      </c>
      <c r="G104" s="25"/>
      <c r="H104" s="25">
        <f t="shared" si="2"/>
        <v>30000</v>
      </c>
      <c r="I104" s="25"/>
      <c r="J104" s="25">
        <f t="shared" si="3"/>
        <v>30000</v>
      </c>
    </row>
    <row r="105" spans="2:10" x14ac:dyDescent="0.4">
      <c r="B105" s="23"/>
      <c r="C105" s="23"/>
      <c r="D105" s="24" t="s">
        <v>73</v>
      </c>
      <c r="E105" s="25"/>
      <c r="F105" s="25">
        <v>3191</v>
      </c>
      <c r="G105" s="25"/>
      <c r="H105" s="25">
        <f t="shared" si="2"/>
        <v>3191</v>
      </c>
      <c r="I105" s="25"/>
      <c r="J105" s="25">
        <f t="shared" si="3"/>
        <v>3191</v>
      </c>
    </row>
    <row r="106" spans="2:10" x14ac:dyDescent="0.4">
      <c r="B106" s="23"/>
      <c r="C106" s="23"/>
      <c r="D106" s="24" t="s">
        <v>93</v>
      </c>
      <c r="E106" s="25"/>
      <c r="F106" s="25"/>
      <c r="G106" s="25"/>
      <c r="H106" s="25">
        <f t="shared" si="2"/>
        <v>0</v>
      </c>
      <c r="I106" s="25"/>
      <c r="J106" s="25">
        <f t="shared" si="3"/>
        <v>0</v>
      </c>
    </row>
    <row r="107" spans="2:10" x14ac:dyDescent="0.4">
      <c r="B107" s="23"/>
      <c r="C107" s="23"/>
      <c r="D107" s="24" t="s">
        <v>94</v>
      </c>
      <c r="E107" s="25"/>
      <c r="F107" s="25"/>
      <c r="G107" s="25"/>
      <c r="H107" s="25">
        <f t="shared" si="2"/>
        <v>0</v>
      </c>
      <c r="I107" s="25"/>
      <c r="J107" s="25">
        <f t="shared" si="3"/>
        <v>0</v>
      </c>
    </row>
    <row r="108" spans="2:10" x14ac:dyDescent="0.4">
      <c r="B108" s="23"/>
      <c r="C108" s="23"/>
      <c r="D108" s="24" t="s">
        <v>95</v>
      </c>
      <c r="E108" s="25"/>
      <c r="F108" s="25">
        <v>19362550</v>
      </c>
      <c r="G108" s="25"/>
      <c r="H108" s="25">
        <f t="shared" si="2"/>
        <v>19362550</v>
      </c>
      <c r="I108" s="25"/>
      <c r="J108" s="25">
        <f t="shared" si="3"/>
        <v>19362550</v>
      </c>
    </row>
    <row r="109" spans="2:10" x14ac:dyDescent="0.4">
      <c r="B109" s="23"/>
      <c r="C109" s="23"/>
      <c r="D109" s="24" t="s">
        <v>96</v>
      </c>
      <c r="E109" s="25"/>
      <c r="F109" s="25">
        <v>-6153506</v>
      </c>
      <c r="G109" s="25"/>
      <c r="H109" s="25">
        <f t="shared" si="2"/>
        <v>-6153506</v>
      </c>
      <c r="I109" s="25"/>
      <c r="J109" s="25">
        <f t="shared" si="3"/>
        <v>-6153506</v>
      </c>
    </row>
    <row r="110" spans="2:10" x14ac:dyDescent="0.4">
      <c r="B110" s="23"/>
      <c r="C110" s="23"/>
      <c r="D110" s="24" t="s">
        <v>97</v>
      </c>
      <c r="E110" s="25"/>
      <c r="F110" s="25"/>
      <c r="G110" s="25"/>
      <c r="H110" s="25">
        <f t="shared" si="2"/>
        <v>0</v>
      </c>
      <c r="I110" s="25"/>
      <c r="J110" s="25">
        <f t="shared" si="3"/>
        <v>0</v>
      </c>
    </row>
    <row r="111" spans="2:10" x14ac:dyDescent="0.4">
      <c r="B111" s="23"/>
      <c r="C111" s="23"/>
      <c r="D111" s="24" t="s">
        <v>98</v>
      </c>
      <c r="E111" s="25"/>
      <c r="F111" s="25"/>
      <c r="G111" s="25"/>
      <c r="H111" s="25">
        <f t="shared" si="2"/>
        <v>0</v>
      </c>
      <c r="I111" s="25"/>
      <c r="J111" s="25">
        <f t="shared" si="3"/>
        <v>0</v>
      </c>
    </row>
    <row r="112" spans="2:10" x14ac:dyDescent="0.4">
      <c r="B112" s="23"/>
      <c r="C112" s="23"/>
      <c r="D112" s="24" t="s">
        <v>99</v>
      </c>
      <c r="E112" s="25"/>
      <c r="F112" s="25"/>
      <c r="G112" s="25"/>
      <c r="H112" s="25">
        <f t="shared" si="2"/>
        <v>0</v>
      </c>
      <c r="I112" s="25"/>
      <c r="J112" s="25">
        <f t="shared" si="3"/>
        <v>0</v>
      </c>
    </row>
    <row r="113" spans="2:10" x14ac:dyDescent="0.4">
      <c r="B113" s="23"/>
      <c r="C113" s="23"/>
      <c r="D113" s="24" t="s">
        <v>100</v>
      </c>
      <c r="E113" s="25"/>
      <c r="F113" s="25"/>
      <c r="G113" s="25"/>
      <c r="H113" s="25">
        <f t="shared" si="2"/>
        <v>0</v>
      </c>
      <c r="I113" s="25"/>
      <c r="J113" s="25">
        <f t="shared" si="3"/>
        <v>0</v>
      </c>
    </row>
    <row r="114" spans="2:10" x14ac:dyDescent="0.4">
      <c r="B114" s="23"/>
      <c r="C114" s="23"/>
      <c r="D114" s="24" t="s">
        <v>101</v>
      </c>
      <c r="E114" s="25"/>
      <c r="F114" s="25"/>
      <c r="G114" s="25"/>
      <c r="H114" s="25">
        <f t="shared" si="2"/>
        <v>0</v>
      </c>
      <c r="I114" s="25"/>
      <c r="J114" s="25">
        <f t="shared" si="3"/>
        <v>0</v>
      </c>
    </row>
    <row r="115" spans="2:10" x14ac:dyDescent="0.4">
      <c r="B115" s="23"/>
      <c r="C115" s="26"/>
      <c r="D115" s="27" t="s">
        <v>102</v>
      </c>
      <c r="E115" s="28">
        <f>+E56+E65+E83+E107+E108+E109+E110+E111+E112+E113+E114</f>
        <v>5545330</v>
      </c>
      <c r="F115" s="28">
        <f>+F56+F65+F83+F107+F108+F109+F110+F111+F112+F113+F114</f>
        <v>158425628</v>
      </c>
      <c r="G115" s="28">
        <f>+G56+G65+G83+G107+G108+G109+G110+G111+G112+G113+G114</f>
        <v>22948806</v>
      </c>
      <c r="H115" s="28">
        <f t="shared" si="2"/>
        <v>186919764</v>
      </c>
      <c r="I115" s="28">
        <f>+I56+I65+I83+I107+I108+I109+I110+I111+I112+I113+I114</f>
        <v>0</v>
      </c>
      <c r="J115" s="28">
        <f t="shared" si="3"/>
        <v>186919764</v>
      </c>
    </row>
    <row r="116" spans="2:10" x14ac:dyDescent="0.4">
      <c r="B116" s="26"/>
      <c r="C116" s="29" t="s">
        <v>103</v>
      </c>
      <c r="D116" s="30"/>
      <c r="E116" s="31">
        <f xml:space="preserve"> +E55 - E115</f>
        <v>-5545330</v>
      </c>
      <c r="F116" s="31">
        <f xml:space="preserve"> +F55 - F115</f>
        <v>1804090</v>
      </c>
      <c r="G116" s="31">
        <f xml:space="preserve"> +G55 - G115</f>
        <v>-2321576</v>
      </c>
      <c r="H116" s="31">
        <f t="shared" si="2"/>
        <v>-6062816</v>
      </c>
      <c r="I116" s="31">
        <f xml:space="preserve"> +I55 - I115</f>
        <v>0</v>
      </c>
      <c r="J116" s="31">
        <f>J55-J115</f>
        <v>-6062816</v>
      </c>
    </row>
    <row r="117" spans="2:10" x14ac:dyDescent="0.4">
      <c r="B117" s="20" t="s">
        <v>104</v>
      </c>
      <c r="C117" s="20" t="s">
        <v>13</v>
      </c>
      <c r="D117" s="24" t="s">
        <v>105</v>
      </c>
      <c r="E117" s="25"/>
      <c r="F117" s="25"/>
      <c r="G117" s="25"/>
      <c r="H117" s="25">
        <f t="shared" si="2"/>
        <v>0</v>
      </c>
      <c r="I117" s="25"/>
      <c r="J117" s="25">
        <f t="shared" si="3"/>
        <v>0</v>
      </c>
    </row>
    <row r="118" spans="2:10" x14ac:dyDescent="0.4">
      <c r="B118" s="23"/>
      <c r="C118" s="23"/>
      <c r="D118" s="24" t="s">
        <v>106</v>
      </c>
      <c r="E118" s="25">
        <v>115</v>
      </c>
      <c r="F118" s="25">
        <v>7545</v>
      </c>
      <c r="G118" s="25">
        <v>448</v>
      </c>
      <c r="H118" s="25">
        <f t="shared" si="2"/>
        <v>8108</v>
      </c>
      <c r="I118" s="25"/>
      <c r="J118" s="25">
        <f t="shared" si="3"/>
        <v>8108</v>
      </c>
    </row>
    <row r="119" spans="2:10" x14ac:dyDescent="0.4">
      <c r="B119" s="23"/>
      <c r="C119" s="23"/>
      <c r="D119" s="24" t="s">
        <v>107</v>
      </c>
      <c r="E119" s="25"/>
      <c r="F119" s="25"/>
      <c r="G119" s="25"/>
      <c r="H119" s="25">
        <f t="shared" si="2"/>
        <v>0</v>
      </c>
      <c r="I119" s="25"/>
      <c r="J119" s="25">
        <f t="shared" si="3"/>
        <v>0</v>
      </c>
    </row>
    <row r="120" spans="2:10" x14ac:dyDescent="0.4">
      <c r="B120" s="23"/>
      <c r="C120" s="23"/>
      <c r="D120" s="24" t="s">
        <v>108</v>
      </c>
      <c r="E120" s="25"/>
      <c r="F120" s="25"/>
      <c r="G120" s="25"/>
      <c r="H120" s="25">
        <f t="shared" si="2"/>
        <v>0</v>
      </c>
      <c r="I120" s="25"/>
      <c r="J120" s="25">
        <f t="shared" si="3"/>
        <v>0</v>
      </c>
    </row>
    <row r="121" spans="2:10" x14ac:dyDescent="0.4">
      <c r="B121" s="23"/>
      <c r="C121" s="23"/>
      <c r="D121" s="24" t="s">
        <v>109</v>
      </c>
      <c r="E121" s="25"/>
      <c r="F121" s="25"/>
      <c r="G121" s="25"/>
      <c r="H121" s="25">
        <f t="shared" si="2"/>
        <v>0</v>
      </c>
      <c r="I121" s="25"/>
      <c r="J121" s="25">
        <f t="shared" si="3"/>
        <v>0</v>
      </c>
    </row>
    <row r="122" spans="2:10" x14ac:dyDescent="0.4">
      <c r="B122" s="23"/>
      <c r="C122" s="23"/>
      <c r="D122" s="24" t="s">
        <v>110</v>
      </c>
      <c r="E122" s="25">
        <f>+E123+E124+E125</f>
        <v>21450</v>
      </c>
      <c r="F122" s="25">
        <f>+F123+F124+F125</f>
        <v>943345</v>
      </c>
      <c r="G122" s="25">
        <f>+G123+G124+G125</f>
        <v>961</v>
      </c>
      <c r="H122" s="25">
        <f t="shared" si="2"/>
        <v>965756</v>
      </c>
      <c r="I122" s="25">
        <f>+I123+I124+I125</f>
        <v>0</v>
      </c>
      <c r="J122" s="25">
        <f t="shared" si="3"/>
        <v>965756</v>
      </c>
    </row>
    <row r="123" spans="2:10" x14ac:dyDescent="0.4">
      <c r="B123" s="23"/>
      <c r="C123" s="23"/>
      <c r="D123" s="24" t="s">
        <v>111</v>
      </c>
      <c r="E123" s="25"/>
      <c r="F123" s="25">
        <v>184000</v>
      </c>
      <c r="G123" s="25"/>
      <c r="H123" s="25">
        <f t="shared" si="2"/>
        <v>184000</v>
      </c>
      <c r="I123" s="25"/>
      <c r="J123" s="25">
        <f t="shared" si="3"/>
        <v>184000</v>
      </c>
    </row>
    <row r="124" spans="2:10" x14ac:dyDescent="0.4">
      <c r="B124" s="23"/>
      <c r="C124" s="23"/>
      <c r="D124" s="24" t="s">
        <v>112</v>
      </c>
      <c r="E124" s="25">
        <v>21450</v>
      </c>
      <c r="F124" s="25">
        <v>643470</v>
      </c>
      <c r="G124" s="25"/>
      <c r="H124" s="25">
        <f t="shared" si="2"/>
        <v>664920</v>
      </c>
      <c r="I124" s="25"/>
      <c r="J124" s="25">
        <f t="shared" si="3"/>
        <v>664920</v>
      </c>
    </row>
    <row r="125" spans="2:10" x14ac:dyDescent="0.4">
      <c r="B125" s="23"/>
      <c r="C125" s="23"/>
      <c r="D125" s="24" t="s">
        <v>113</v>
      </c>
      <c r="E125" s="25"/>
      <c r="F125" s="25">
        <v>115875</v>
      </c>
      <c r="G125" s="25">
        <v>961</v>
      </c>
      <c r="H125" s="25">
        <f t="shared" si="2"/>
        <v>116836</v>
      </c>
      <c r="I125" s="25"/>
      <c r="J125" s="25">
        <f t="shared" si="3"/>
        <v>116836</v>
      </c>
    </row>
    <row r="126" spans="2:10" x14ac:dyDescent="0.4">
      <c r="B126" s="23"/>
      <c r="C126" s="26"/>
      <c r="D126" s="27" t="s">
        <v>114</v>
      </c>
      <c r="E126" s="28">
        <f>+E117+E118+E119+E120+E121+E122</f>
        <v>21565</v>
      </c>
      <c r="F126" s="28">
        <f>+F117+F118+F119+F120+F121+F122</f>
        <v>950890</v>
      </c>
      <c r="G126" s="28">
        <f>+G117+G118+G119+G120+G121+G122</f>
        <v>1409</v>
      </c>
      <c r="H126" s="28">
        <f t="shared" si="2"/>
        <v>973864</v>
      </c>
      <c r="I126" s="28">
        <f>+I117+I118+I119+I120+I121+I122</f>
        <v>0</v>
      </c>
      <c r="J126" s="28">
        <f t="shared" si="3"/>
        <v>973864</v>
      </c>
    </row>
    <row r="127" spans="2:10" x14ac:dyDescent="0.4">
      <c r="B127" s="23"/>
      <c r="C127" s="20" t="s">
        <v>47</v>
      </c>
      <c r="D127" s="24" t="s">
        <v>115</v>
      </c>
      <c r="E127" s="25"/>
      <c r="F127" s="25">
        <v>1060567</v>
      </c>
      <c r="G127" s="25"/>
      <c r="H127" s="25">
        <f t="shared" si="2"/>
        <v>1060567</v>
      </c>
      <c r="I127" s="25"/>
      <c r="J127" s="25">
        <f t="shared" si="3"/>
        <v>1060567</v>
      </c>
    </row>
    <row r="128" spans="2:10" x14ac:dyDescent="0.4">
      <c r="B128" s="23"/>
      <c r="C128" s="23"/>
      <c r="D128" s="24" t="s">
        <v>116</v>
      </c>
      <c r="E128" s="25"/>
      <c r="F128" s="25"/>
      <c r="G128" s="25"/>
      <c r="H128" s="25">
        <f t="shared" si="2"/>
        <v>0</v>
      </c>
      <c r="I128" s="25"/>
      <c r="J128" s="25">
        <f t="shared" si="3"/>
        <v>0</v>
      </c>
    </row>
    <row r="129" spans="2:10" x14ac:dyDescent="0.4">
      <c r="B129" s="23"/>
      <c r="C129" s="23"/>
      <c r="D129" s="24" t="s">
        <v>117</v>
      </c>
      <c r="E129" s="25"/>
      <c r="F129" s="25"/>
      <c r="G129" s="25"/>
      <c r="H129" s="25">
        <f t="shared" si="2"/>
        <v>0</v>
      </c>
      <c r="I129" s="25"/>
      <c r="J129" s="25">
        <f t="shared" si="3"/>
        <v>0</v>
      </c>
    </row>
    <row r="130" spans="2:10" x14ac:dyDescent="0.4">
      <c r="B130" s="23"/>
      <c r="C130" s="23"/>
      <c r="D130" s="24" t="s">
        <v>118</v>
      </c>
      <c r="E130" s="25"/>
      <c r="F130" s="25"/>
      <c r="G130" s="25"/>
      <c r="H130" s="25">
        <f t="shared" si="2"/>
        <v>0</v>
      </c>
      <c r="I130" s="25"/>
      <c r="J130" s="25">
        <f t="shared" si="3"/>
        <v>0</v>
      </c>
    </row>
    <row r="131" spans="2:10" x14ac:dyDescent="0.4">
      <c r="B131" s="23"/>
      <c r="C131" s="23"/>
      <c r="D131" s="24" t="s">
        <v>119</v>
      </c>
      <c r="E131" s="25">
        <f>+E132+E133</f>
        <v>0</v>
      </c>
      <c r="F131" s="25">
        <f>+F132+F133</f>
        <v>696574</v>
      </c>
      <c r="G131" s="25">
        <f>+G132+G133</f>
        <v>0</v>
      </c>
      <c r="H131" s="25">
        <f t="shared" si="2"/>
        <v>696574</v>
      </c>
      <c r="I131" s="25">
        <f>+I132+I133</f>
        <v>0</v>
      </c>
      <c r="J131" s="25">
        <f t="shared" si="3"/>
        <v>696574</v>
      </c>
    </row>
    <row r="132" spans="2:10" x14ac:dyDescent="0.4">
      <c r="B132" s="23"/>
      <c r="C132" s="23"/>
      <c r="D132" s="24" t="s">
        <v>120</v>
      </c>
      <c r="E132" s="25"/>
      <c r="F132" s="25">
        <v>696574</v>
      </c>
      <c r="G132" s="25"/>
      <c r="H132" s="25">
        <f t="shared" si="2"/>
        <v>696574</v>
      </c>
      <c r="I132" s="25"/>
      <c r="J132" s="25">
        <f t="shared" si="3"/>
        <v>696574</v>
      </c>
    </row>
    <row r="133" spans="2:10" x14ac:dyDescent="0.4">
      <c r="B133" s="23"/>
      <c r="C133" s="23"/>
      <c r="D133" s="24" t="s">
        <v>121</v>
      </c>
      <c r="E133" s="25"/>
      <c r="F133" s="25"/>
      <c r="G133" s="25"/>
      <c r="H133" s="25">
        <f t="shared" si="2"/>
        <v>0</v>
      </c>
      <c r="I133" s="25"/>
      <c r="J133" s="25">
        <f t="shared" si="3"/>
        <v>0</v>
      </c>
    </row>
    <row r="134" spans="2:10" x14ac:dyDescent="0.4">
      <c r="B134" s="23"/>
      <c r="C134" s="26"/>
      <c r="D134" s="27" t="s">
        <v>122</v>
      </c>
      <c r="E134" s="28">
        <f>+E127+E128+E129+E130+E131</f>
        <v>0</v>
      </c>
      <c r="F134" s="28">
        <f>+F127+F128+F129+F130+F131</f>
        <v>1757141</v>
      </c>
      <c r="G134" s="28">
        <f>+G127+G128+G129+G130+G131</f>
        <v>0</v>
      </c>
      <c r="H134" s="28">
        <f t="shared" si="2"/>
        <v>1757141</v>
      </c>
      <c r="I134" s="28">
        <f>+I127+I128+I129+I130+I131</f>
        <v>0</v>
      </c>
      <c r="J134" s="28">
        <f t="shared" si="3"/>
        <v>1757141</v>
      </c>
    </row>
    <row r="135" spans="2:10" x14ac:dyDescent="0.4">
      <c r="B135" s="26"/>
      <c r="C135" s="29" t="s">
        <v>123</v>
      </c>
      <c r="D135" s="32"/>
      <c r="E135" s="33">
        <f xml:space="preserve"> +E126 - E134</f>
        <v>21565</v>
      </c>
      <c r="F135" s="33">
        <f xml:space="preserve"> +F126 - F134</f>
        <v>-806251</v>
      </c>
      <c r="G135" s="33">
        <f xml:space="preserve"> +G126 - G134</f>
        <v>1409</v>
      </c>
      <c r="H135" s="33">
        <f t="shared" si="2"/>
        <v>-783277</v>
      </c>
      <c r="I135" s="33">
        <f xml:space="preserve"> +I126 - I134</f>
        <v>0</v>
      </c>
      <c r="J135" s="33">
        <f>J126-J134</f>
        <v>-783277</v>
      </c>
    </row>
    <row r="136" spans="2:10" x14ac:dyDescent="0.4">
      <c r="B136" s="29" t="s">
        <v>124</v>
      </c>
      <c r="C136" s="34"/>
      <c r="D136" s="30"/>
      <c r="E136" s="31">
        <f xml:space="preserve"> +E116 +E135</f>
        <v>-5523765</v>
      </c>
      <c r="F136" s="31">
        <f xml:space="preserve"> +F116 +F135</f>
        <v>997839</v>
      </c>
      <c r="G136" s="31">
        <f xml:space="preserve"> +G116 +G135</f>
        <v>-2320167</v>
      </c>
      <c r="H136" s="31">
        <f t="shared" ref="H136" si="4">+E136+F136+G136</f>
        <v>-6846093</v>
      </c>
      <c r="I136" s="31">
        <f xml:space="preserve"> +I116 +I135</f>
        <v>0</v>
      </c>
      <c r="J136" s="31">
        <f>J116+J135</f>
        <v>-6846093</v>
      </c>
    </row>
  </sheetData>
  <mergeCells count="13">
    <mergeCell ref="B7:B116"/>
    <mergeCell ref="C7:C55"/>
    <mergeCell ref="C56:C115"/>
    <mergeCell ref="B117:B135"/>
    <mergeCell ref="C117:C126"/>
    <mergeCell ref="C127:C134"/>
    <mergeCell ref="B2:J2"/>
    <mergeCell ref="B3:J3"/>
    <mergeCell ref="B5:D6"/>
    <mergeCell ref="E5:G5"/>
    <mergeCell ref="H5:H6"/>
    <mergeCell ref="I5:I6"/>
    <mergeCell ref="J5:J6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DDCA4F-DFC3-4F6B-B90E-192AA19F34D9}">
  <sheetPr>
    <pageSetUpPr fitToPage="1"/>
  </sheetPr>
  <dimension ref="B1:I136"/>
  <sheetViews>
    <sheetView showGridLines="0" tabSelected="1" workbookViewId="0"/>
  </sheetViews>
  <sheetFormatPr defaultRowHeight="18.75" x14ac:dyDescent="0.4"/>
  <cols>
    <col min="1" max="3" width="2.875" customWidth="1"/>
    <col min="4" max="4" width="44.375" customWidth="1"/>
    <col min="5" max="9" width="20.75" customWidth="1"/>
  </cols>
  <sheetData>
    <row r="1" spans="2:9" ht="21" x14ac:dyDescent="0.4">
      <c r="B1" s="1"/>
      <c r="C1" s="1"/>
      <c r="D1" s="1"/>
      <c r="E1" s="1"/>
      <c r="F1" s="1"/>
      <c r="H1" s="2"/>
      <c r="I1" s="3" t="s">
        <v>0</v>
      </c>
    </row>
    <row r="2" spans="2:9" ht="21" x14ac:dyDescent="0.4">
      <c r="B2" s="4" t="s">
        <v>125</v>
      </c>
      <c r="C2" s="4"/>
      <c r="D2" s="4"/>
      <c r="E2" s="4"/>
      <c r="F2" s="4"/>
      <c r="G2" s="4"/>
      <c r="H2" s="4"/>
      <c r="I2" s="4"/>
    </row>
    <row r="3" spans="2:9" ht="21" x14ac:dyDescent="0.4">
      <c r="B3" s="5" t="s">
        <v>2</v>
      </c>
      <c r="C3" s="5"/>
      <c r="D3" s="5"/>
      <c r="E3" s="5"/>
      <c r="F3" s="5"/>
      <c r="G3" s="5"/>
      <c r="H3" s="5"/>
      <c r="I3" s="5"/>
    </row>
    <row r="4" spans="2:9" x14ac:dyDescent="0.4">
      <c r="B4" s="6"/>
      <c r="C4" s="6"/>
      <c r="D4" s="6"/>
      <c r="E4" s="6"/>
      <c r="F4" s="6"/>
      <c r="G4" s="7"/>
      <c r="H4" s="7"/>
      <c r="I4" s="6" t="s">
        <v>3</v>
      </c>
    </row>
    <row r="5" spans="2:9" x14ac:dyDescent="0.4">
      <c r="B5" s="8" t="s">
        <v>4</v>
      </c>
      <c r="C5" s="9"/>
      <c r="D5" s="10"/>
      <c r="E5" s="11" t="s">
        <v>5</v>
      </c>
      <c r="F5" s="12"/>
      <c r="G5" s="13" t="s">
        <v>6</v>
      </c>
      <c r="H5" s="13" t="s">
        <v>7</v>
      </c>
      <c r="I5" s="13" t="s">
        <v>8</v>
      </c>
    </row>
    <row r="6" spans="2:9" ht="71.25" x14ac:dyDescent="0.4">
      <c r="B6" s="14"/>
      <c r="C6" s="15"/>
      <c r="D6" s="16"/>
      <c r="E6" s="17" t="s">
        <v>126</v>
      </c>
      <c r="F6" s="18" t="s">
        <v>127</v>
      </c>
      <c r="G6" s="19"/>
      <c r="H6" s="19"/>
      <c r="I6" s="19"/>
    </row>
    <row r="7" spans="2:9" x14ac:dyDescent="0.4">
      <c r="B7" s="20" t="s">
        <v>12</v>
      </c>
      <c r="C7" s="20" t="s">
        <v>13</v>
      </c>
      <c r="D7" s="21" t="s">
        <v>14</v>
      </c>
      <c r="E7" s="22">
        <f>+E8+E15+E22+E32+E36</f>
        <v>53062976</v>
      </c>
      <c r="F7" s="22">
        <f>+F8+F15+F22+F32+F36</f>
        <v>0</v>
      </c>
      <c r="G7" s="22">
        <f>+E7+F7</f>
        <v>53062976</v>
      </c>
      <c r="H7" s="22">
        <f>+H8+H15+H22+H32+H36</f>
        <v>0</v>
      </c>
      <c r="I7" s="22">
        <f>G7-ABS(H7)</f>
        <v>53062976</v>
      </c>
    </row>
    <row r="8" spans="2:9" x14ac:dyDescent="0.4">
      <c r="B8" s="23"/>
      <c r="C8" s="23"/>
      <c r="D8" s="24" t="s">
        <v>15</v>
      </c>
      <c r="E8" s="25">
        <f>+E9+E10+E11+E12+E13+E14</f>
        <v>0</v>
      </c>
      <c r="F8" s="25">
        <f>+F9+F10+F11+F12+F13+F14</f>
        <v>0</v>
      </c>
      <c r="G8" s="25">
        <f t="shared" ref="G8:G71" si="0">+E8+F8</f>
        <v>0</v>
      </c>
      <c r="H8" s="25">
        <f>+H9+H10+H11+H12+H13+H14</f>
        <v>0</v>
      </c>
      <c r="I8" s="25">
        <f t="shared" ref="I8:I71" si="1">G8-ABS(H8)</f>
        <v>0</v>
      </c>
    </row>
    <row r="9" spans="2:9" x14ac:dyDescent="0.4">
      <c r="B9" s="23"/>
      <c r="C9" s="23"/>
      <c r="D9" s="24" t="s">
        <v>16</v>
      </c>
      <c r="E9" s="25"/>
      <c r="F9" s="25"/>
      <c r="G9" s="25">
        <f t="shared" si="0"/>
        <v>0</v>
      </c>
      <c r="H9" s="25"/>
      <c r="I9" s="25">
        <f t="shared" si="1"/>
        <v>0</v>
      </c>
    </row>
    <row r="10" spans="2:9" x14ac:dyDescent="0.4">
      <c r="B10" s="23"/>
      <c r="C10" s="23"/>
      <c r="D10" s="24" t="s">
        <v>17</v>
      </c>
      <c r="E10" s="25"/>
      <c r="F10" s="25"/>
      <c r="G10" s="25">
        <f t="shared" si="0"/>
        <v>0</v>
      </c>
      <c r="H10" s="25"/>
      <c r="I10" s="25">
        <f t="shared" si="1"/>
        <v>0</v>
      </c>
    </row>
    <row r="11" spans="2:9" x14ac:dyDescent="0.4">
      <c r="B11" s="23"/>
      <c r="C11" s="23"/>
      <c r="D11" s="24" t="s">
        <v>18</v>
      </c>
      <c r="E11" s="25"/>
      <c r="F11" s="25"/>
      <c r="G11" s="25">
        <f t="shared" si="0"/>
        <v>0</v>
      </c>
      <c r="H11" s="25"/>
      <c r="I11" s="25">
        <f t="shared" si="1"/>
        <v>0</v>
      </c>
    </row>
    <row r="12" spans="2:9" x14ac:dyDescent="0.4">
      <c r="B12" s="23"/>
      <c r="C12" s="23"/>
      <c r="D12" s="24" t="s">
        <v>19</v>
      </c>
      <c r="E12" s="25"/>
      <c r="F12" s="25"/>
      <c r="G12" s="25">
        <f t="shared" si="0"/>
        <v>0</v>
      </c>
      <c r="H12" s="25"/>
      <c r="I12" s="25">
        <f t="shared" si="1"/>
        <v>0</v>
      </c>
    </row>
    <row r="13" spans="2:9" x14ac:dyDescent="0.4">
      <c r="B13" s="23"/>
      <c r="C13" s="23"/>
      <c r="D13" s="24" t="s">
        <v>20</v>
      </c>
      <c r="E13" s="25"/>
      <c r="F13" s="25"/>
      <c r="G13" s="25">
        <f t="shared" si="0"/>
        <v>0</v>
      </c>
      <c r="H13" s="25"/>
      <c r="I13" s="25">
        <f t="shared" si="1"/>
        <v>0</v>
      </c>
    </row>
    <row r="14" spans="2:9" x14ac:dyDescent="0.4">
      <c r="B14" s="23"/>
      <c r="C14" s="23"/>
      <c r="D14" s="24" t="s">
        <v>21</v>
      </c>
      <c r="E14" s="25"/>
      <c r="F14" s="25"/>
      <c r="G14" s="25">
        <f t="shared" si="0"/>
        <v>0</v>
      </c>
      <c r="H14" s="25"/>
      <c r="I14" s="25">
        <f t="shared" si="1"/>
        <v>0</v>
      </c>
    </row>
    <row r="15" spans="2:9" x14ac:dyDescent="0.4">
      <c r="B15" s="23"/>
      <c r="C15" s="23"/>
      <c r="D15" s="24" t="s">
        <v>22</v>
      </c>
      <c r="E15" s="25">
        <f>+E16+E17+E18+E19+E20+E21</f>
        <v>50643120</v>
      </c>
      <c r="F15" s="25">
        <f>+F16+F17+F18+F19+F20+F21</f>
        <v>0</v>
      </c>
      <c r="G15" s="25">
        <f t="shared" si="0"/>
        <v>50643120</v>
      </c>
      <c r="H15" s="25">
        <f>+H16+H17+H18+H19+H20+H21</f>
        <v>0</v>
      </c>
      <c r="I15" s="25">
        <f t="shared" si="1"/>
        <v>50643120</v>
      </c>
    </row>
    <row r="16" spans="2:9" x14ac:dyDescent="0.4">
      <c r="B16" s="23"/>
      <c r="C16" s="23"/>
      <c r="D16" s="24" t="s">
        <v>16</v>
      </c>
      <c r="E16" s="25">
        <v>42452094</v>
      </c>
      <c r="F16" s="25"/>
      <c r="G16" s="25">
        <f t="shared" si="0"/>
        <v>42452094</v>
      </c>
      <c r="H16" s="25"/>
      <c r="I16" s="25">
        <f t="shared" si="1"/>
        <v>42452094</v>
      </c>
    </row>
    <row r="17" spans="2:9" x14ac:dyDescent="0.4">
      <c r="B17" s="23"/>
      <c r="C17" s="23"/>
      <c r="D17" s="24" t="s">
        <v>17</v>
      </c>
      <c r="E17" s="25">
        <v>2679606</v>
      </c>
      <c r="F17" s="25"/>
      <c r="G17" s="25">
        <f t="shared" si="0"/>
        <v>2679606</v>
      </c>
      <c r="H17" s="25"/>
      <c r="I17" s="25">
        <f t="shared" si="1"/>
        <v>2679606</v>
      </c>
    </row>
    <row r="18" spans="2:9" x14ac:dyDescent="0.4">
      <c r="B18" s="23"/>
      <c r="C18" s="23"/>
      <c r="D18" s="24" t="s">
        <v>18</v>
      </c>
      <c r="E18" s="25">
        <v>352363</v>
      </c>
      <c r="F18" s="25"/>
      <c r="G18" s="25">
        <f t="shared" si="0"/>
        <v>352363</v>
      </c>
      <c r="H18" s="25"/>
      <c r="I18" s="25">
        <f t="shared" si="1"/>
        <v>352363</v>
      </c>
    </row>
    <row r="19" spans="2:9" x14ac:dyDescent="0.4">
      <c r="B19" s="23"/>
      <c r="C19" s="23"/>
      <c r="D19" s="24" t="s">
        <v>19</v>
      </c>
      <c r="E19" s="25">
        <v>4861323</v>
      </c>
      <c r="F19" s="25"/>
      <c r="G19" s="25">
        <f t="shared" si="0"/>
        <v>4861323</v>
      </c>
      <c r="H19" s="25"/>
      <c r="I19" s="25">
        <f t="shared" si="1"/>
        <v>4861323</v>
      </c>
    </row>
    <row r="20" spans="2:9" x14ac:dyDescent="0.4">
      <c r="B20" s="23"/>
      <c r="C20" s="23"/>
      <c r="D20" s="24" t="s">
        <v>20</v>
      </c>
      <c r="E20" s="25"/>
      <c r="F20" s="25"/>
      <c r="G20" s="25">
        <f t="shared" si="0"/>
        <v>0</v>
      </c>
      <c r="H20" s="25"/>
      <c r="I20" s="25">
        <f t="shared" si="1"/>
        <v>0</v>
      </c>
    </row>
    <row r="21" spans="2:9" x14ac:dyDescent="0.4">
      <c r="B21" s="23"/>
      <c r="C21" s="23"/>
      <c r="D21" s="24" t="s">
        <v>21</v>
      </c>
      <c r="E21" s="25">
        <v>297734</v>
      </c>
      <c r="F21" s="25"/>
      <c r="G21" s="25">
        <f t="shared" si="0"/>
        <v>297734</v>
      </c>
      <c r="H21" s="25"/>
      <c r="I21" s="25">
        <f t="shared" si="1"/>
        <v>297734</v>
      </c>
    </row>
    <row r="22" spans="2:9" x14ac:dyDescent="0.4">
      <c r="B22" s="23"/>
      <c r="C22" s="23"/>
      <c r="D22" s="24" t="s">
        <v>23</v>
      </c>
      <c r="E22" s="25">
        <f>+E23+E24+E25+E26+E27+E28+E29+E30+E31</f>
        <v>1982990</v>
      </c>
      <c r="F22" s="25">
        <f>+F23+F24+F25+F26+F27+F28+F29+F30+F31</f>
        <v>0</v>
      </c>
      <c r="G22" s="25">
        <f t="shared" si="0"/>
        <v>1982990</v>
      </c>
      <c r="H22" s="25">
        <f>+H23+H24+H25+H26+H27+H28+H29+H30+H31</f>
        <v>0</v>
      </c>
      <c r="I22" s="25">
        <f t="shared" si="1"/>
        <v>1982990</v>
      </c>
    </row>
    <row r="23" spans="2:9" x14ac:dyDescent="0.4">
      <c r="B23" s="23"/>
      <c r="C23" s="23"/>
      <c r="D23" s="24" t="s">
        <v>24</v>
      </c>
      <c r="E23" s="25"/>
      <c r="F23" s="25"/>
      <c r="G23" s="25">
        <f t="shared" si="0"/>
        <v>0</v>
      </c>
      <c r="H23" s="25"/>
      <c r="I23" s="25">
        <f t="shared" si="1"/>
        <v>0</v>
      </c>
    </row>
    <row r="24" spans="2:9" x14ac:dyDescent="0.4">
      <c r="B24" s="23"/>
      <c r="C24" s="23"/>
      <c r="D24" s="24" t="s">
        <v>25</v>
      </c>
      <c r="E24" s="25"/>
      <c r="F24" s="25"/>
      <c r="G24" s="25">
        <f t="shared" si="0"/>
        <v>0</v>
      </c>
      <c r="H24" s="25"/>
      <c r="I24" s="25">
        <f t="shared" si="1"/>
        <v>0</v>
      </c>
    </row>
    <row r="25" spans="2:9" x14ac:dyDescent="0.4">
      <c r="B25" s="23"/>
      <c r="C25" s="23"/>
      <c r="D25" s="24" t="s">
        <v>26</v>
      </c>
      <c r="E25" s="25"/>
      <c r="F25" s="25"/>
      <c r="G25" s="25">
        <f t="shared" si="0"/>
        <v>0</v>
      </c>
      <c r="H25" s="25"/>
      <c r="I25" s="25">
        <f t="shared" si="1"/>
        <v>0</v>
      </c>
    </row>
    <row r="26" spans="2:9" x14ac:dyDescent="0.4">
      <c r="B26" s="23"/>
      <c r="C26" s="23"/>
      <c r="D26" s="24" t="s">
        <v>27</v>
      </c>
      <c r="E26" s="25">
        <v>1982990</v>
      </c>
      <c r="F26" s="25"/>
      <c r="G26" s="25">
        <f t="shared" si="0"/>
        <v>1982990</v>
      </c>
      <c r="H26" s="25"/>
      <c r="I26" s="25">
        <f t="shared" si="1"/>
        <v>1982990</v>
      </c>
    </row>
    <row r="27" spans="2:9" x14ac:dyDescent="0.4">
      <c r="B27" s="23"/>
      <c r="C27" s="23"/>
      <c r="D27" s="24" t="s">
        <v>28</v>
      </c>
      <c r="E27" s="25"/>
      <c r="F27" s="25"/>
      <c r="G27" s="25">
        <f t="shared" si="0"/>
        <v>0</v>
      </c>
      <c r="H27" s="25"/>
      <c r="I27" s="25">
        <f t="shared" si="1"/>
        <v>0</v>
      </c>
    </row>
    <row r="28" spans="2:9" x14ac:dyDescent="0.4">
      <c r="B28" s="23"/>
      <c r="C28" s="23"/>
      <c r="D28" s="24" t="s">
        <v>29</v>
      </c>
      <c r="E28" s="25"/>
      <c r="F28" s="25"/>
      <c r="G28" s="25">
        <f t="shared" si="0"/>
        <v>0</v>
      </c>
      <c r="H28" s="25"/>
      <c r="I28" s="25">
        <f t="shared" si="1"/>
        <v>0</v>
      </c>
    </row>
    <row r="29" spans="2:9" x14ac:dyDescent="0.4">
      <c r="B29" s="23"/>
      <c r="C29" s="23"/>
      <c r="D29" s="24" t="s">
        <v>30</v>
      </c>
      <c r="E29" s="25"/>
      <c r="F29" s="25"/>
      <c r="G29" s="25">
        <f t="shared" si="0"/>
        <v>0</v>
      </c>
      <c r="H29" s="25"/>
      <c r="I29" s="25">
        <f t="shared" si="1"/>
        <v>0</v>
      </c>
    </row>
    <row r="30" spans="2:9" x14ac:dyDescent="0.4">
      <c r="B30" s="23"/>
      <c r="C30" s="23"/>
      <c r="D30" s="24" t="s">
        <v>31</v>
      </c>
      <c r="E30" s="25"/>
      <c r="F30" s="25"/>
      <c r="G30" s="25">
        <f t="shared" si="0"/>
        <v>0</v>
      </c>
      <c r="H30" s="25"/>
      <c r="I30" s="25">
        <f t="shared" si="1"/>
        <v>0</v>
      </c>
    </row>
    <row r="31" spans="2:9" x14ac:dyDescent="0.4">
      <c r="B31" s="23"/>
      <c r="C31" s="23"/>
      <c r="D31" s="24" t="s">
        <v>32</v>
      </c>
      <c r="E31" s="25"/>
      <c r="F31" s="25"/>
      <c r="G31" s="25">
        <f t="shared" si="0"/>
        <v>0</v>
      </c>
      <c r="H31" s="25"/>
      <c r="I31" s="25">
        <f t="shared" si="1"/>
        <v>0</v>
      </c>
    </row>
    <row r="32" spans="2:9" x14ac:dyDescent="0.4">
      <c r="B32" s="23"/>
      <c r="C32" s="23"/>
      <c r="D32" s="24" t="s">
        <v>33</v>
      </c>
      <c r="E32" s="25">
        <f>+E33+E34+E35</f>
        <v>436866</v>
      </c>
      <c r="F32" s="25">
        <f>+F33+F34+F35</f>
        <v>0</v>
      </c>
      <c r="G32" s="25">
        <f t="shared" si="0"/>
        <v>436866</v>
      </c>
      <c r="H32" s="25">
        <f>+H33+H34+H35</f>
        <v>0</v>
      </c>
      <c r="I32" s="25">
        <f t="shared" si="1"/>
        <v>436866</v>
      </c>
    </row>
    <row r="33" spans="2:9" x14ac:dyDescent="0.4">
      <c r="B33" s="23"/>
      <c r="C33" s="23"/>
      <c r="D33" s="24" t="s">
        <v>34</v>
      </c>
      <c r="E33" s="25"/>
      <c r="F33" s="25"/>
      <c r="G33" s="25">
        <f t="shared" si="0"/>
        <v>0</v>
      </c>
      <c r="H33" s="25"/>
      <c r="I33" s="25">
        <f t="shared" si="1"/>
        <v>0</v>
      </c>
    </row>
    <row r="34" spans="2:9" x14ac:dyDescent="0.4">
      <c r="B34" s="23"/>
      <c r="C34" s="23"/>
      <c r="D34" s="24" t="s">
        <v>35</v>
      </c>
      <c r="E34" s="25">
        <v>436866</v>
      </c>
      <c r="F34" s="25"/>
      <c r="G34" s="25">
        <f t="shared" si="0"/>
        <v>436866</v>
      </c>
      <c r="H34" s="25"/>
      <c r="I34" s="25">
        <f t="shared" si="1"/>
        <v>436866</v>
      </c>
    </row>
    <row r="35" spans="2:9" x14ac:dyDescent="0.4">
      <c r="B35" s="23"/>
      <c r="C35" s="23"/>
      <c r="D35" s="24" t="s">
        <v>36</v>
      </c>
      <c r="E35" s="25"/>
      <c r="F35" s="25"/>
      <c r="G35" s="25">
        <f t="shared" si="0"/>
        <v>0</v>
      </c>
      <c r="H35" s="25"/>
      <c r="I35" s="25">
        <f t="shared" si="1"/>
        <v>0</v>
      </c>
    </row>
    <row r="36" spans="2:9" x14ac:dyDescent="0.4">
      <c r="B36" s="23"/>
      <c r="C36" s="23"/>
      <c r="D36" s="24" t="s">
        <v>37</v>
      </c>
      <c r="E36" s="25"/>
      <c r="F36" s="25"/>
      <c r="G36" s="25">
        <f t="shared" si="0"/>
        <v>0</v>
      </c>
      <c r="H36" s="25"/>
      <c r="I36" s="25">
        <f t="shared" si="1"/>
        <v>0</v>
      </c>
    </row>
    <row r="37" spans="2:9" x14ac:dyDescent="0.4">
      <c r="B37" s="23"/>
      <c r="C37" s="23"/>
      <c r="D37" s="24" t="s">
        <v>38</v>
      </c>
      <c r="E37" s="25">
        <f>+E38+E44</f>
        <v>0</v>
      </c>
      <c r="F37" s="25">
        <f>+F38+F44</f>
        <v>31055151</v>
      </c>
      <c r="G37" s="25">
        <f t="shared" si="0"/>
        <v>31055151</v>
      </c>
      <c r="H37" s="25">
        <f>+H38+H44</f>
        <v>0</v>
      </c>
      <c r="I37" s="25">
        <f t="shared" si="1"/>
        <v>31055151</v>
      </c>
    </row>
    <row r="38" spans="2:9" x14ac:dyDescent="0.4">
      <c r="B38" s="23"/>
      <c r="C38" s="23"/>
      <c r="D38" s="24" t="s">
        <v>39</v>
      </c>
      <c r="E38" s="25">
        <f>+E39+E40+E41+E42+E43</f>
        <v>0</v>
      </c>
      <c r="F38" s="25">
        <f>+F39+F40+F41+F42+F43</f>
        <v>0</v>
      </c>
      <c r="G38" s="25">
        <f t="shared" si="0"/>
        <v>0</v>
      </c>
      <c r="H38" s="25">
        <f>+H39+H40+H41+H42+H43</f>
        <v>0</v>
      </c>
      <c r="I38" s="25">
        <f t="shared" si="1"/>
        <v>0</v>
      </c>
    </row>
    <row r="39" spans="2:9" x14ac:dyDescent="0.4">
      <c r="B39" s="23"/>
      <c r="C39" s="23"/>
      <c r="D39" s="24" t="s">
        <v>40</v>
      </c>
      <c r="E39" s="25"/>
      <c r="F39" s="25"/>
      <c r="G39" s="25">
        <f t="shared" si="0"/>
        <v>0</v>
      </c>
      <c r="H39" s="25"/>
      <c r="I39" s="25">
        <f t="shared" si="1"/>
        <v>0</v>
      </c>
    </row>
    <row r="40" spans="2:9" x14ac:dyDescent="0.4">
      <c r="B40" s="23"/>
      <c r="C40" s="23"/>
      <c r="D40" s="24" t="s">
        <v>32</v>
      </c>
      <c r="E40" s="25"/>
      <c r="F40" s="25"/>
      <c r="G40" s="25">
        <f t="shared" si="0"/>
        <v>0</v>
      </c>
      <c r="H40" s="25"/>
      <c r="I40" s="25">
        <f t="shared" si="1"/>
        <v>0</v>
      </c>
    </row>
    <row r="41" spans="2:9" x14ac:dyDescent="0.4">
      <c r="B41" s="23"/>
      <c r="C41" s="23"/>
      <c r="D41" s="24" t="s">
        <v>34</v>
      </c>
      <c r="E41" s="25"/>
      <c r="F41" s="25"/>
      <c r="G41" s="25">
        <f t="shared" si="0"/>
        <v>0</v>
      </c>
      <c r="H41" s="25"/>
      <c r="I41" s="25">
        <f t="shared" si="1"/>
        <v>0</v>
      </c>
    </row>
    <row r="42" spans="2:9" x14ac:dyDescent="0.4">
      <c r="B42" s="23"/>
      <c r="C42" s="23"/>
      <c r="D42" s="24" t="s">
        <v>35</v>
      </c>
      <c r="E42" s="25"/>
      <c r="F42" s="25"/>
      <c r="G42" s="25">
        <f t="shared" si="0"/>
        <v>0</v>
      </c>
      <c r="H42" s="25"/>
      <c r="I42" s="25">
        <f t="shared" si="1"/>
        <v>0</v>
      </c>
    </row>
    <row r="43" spans="2:9" x14ac:dyDescent="0.4">
      <c r="B43" s="23"/>
      <c r="C43" s="23"/>
      <c r="D43" s="24" t="s">
        <v>36</v>
      </c>
      <c r="E43" s="25"/>
      <c r="F43" s="25"/>
      <c r="G43" s="25">
        <f t="shared" si="0"/>
        <v>0</v>
      </c>
      <c r="H43" s="25"/>
      <c r="I43" s="25">
        <f t="shared" si="1"/>
        <v>0</v>
      </c>
    </row>
    <row r="44" spans="2:9" x14ac:dyDescent="0.4">
      <c r="B44" s="23"/>
      <c r="C44" s="23"/>
      <c r="D44" s="24" t="s">
        <v>33</v>
      </c>
      <c r="E44" s="25">
        <f>+E45+E46+E47</f>
        <v>0</v>
      </c>
      <c r="F44" s="25">
        <f>+F45+F46+F47</f>
        <v>31055151</v>
      </c>
      <c r="G44" s="25">
        <f t="shared" si="0"/>
        <v>31055151</v>
      </c>
      <c r="H44" s="25">
        <f>+H45+H46+H47</f>
        <v>0</v>
      </c>
      <c r="I44" s="25">
        <f t="shared" si="1"/>
        <v>31055151</v>
      </c>
    </row>
    <row r="45" spans="2:9" x14ac:dyDescent="0.4">
      <c r="B45" s="23"/>
      <c r="C45" s="23"/>
      <c r="D45" s="24" t="s">
        <v>40</v>
      </c>
      <c r="E45" s="25"/>
      <c r="F45" s="25">
        <v>16224342</v>
      </c>
      <c r="G45" s="25">
        <f t="shared" si="0"/>
        <v>16224342</v>
      </c>
      <c r="H45" s="25"/>
      <c r="I45" s="25">
        <f t="shared" si="1"/>
        <v>16224342</v>
      </c>
    </row>
    <row r="46" spans="2:9" x14ac:dyDescent="0.4">
      <c r="B46" s="23"/>
      <c r="C46" s="23"/>
      <c r="D46" s="24" t="s">
        <v>32</v>
      </c>
      <c r="E46" s="25"/>
      <c r="F46" s="25">
        <v>14830809</v>
      </c>
      <c r="G46" s="25">
        <f t="shared" si="0"/>
        <v>14830809</v>
      </c>
      <c r="H46" s="25"/>
      <c r="I46" s="25">
        <f t="shared" si="1"/>
        <v>14830809</v>
      </c>
    </row>
    <row r="47" spans="2:9" x14ac:dyDescent="0.4">
      <c r="B47" s="23"/>
      <c r="C47" s="23"/>
      <c r="D47" s="24" t="s">
        <v>36</v>
      </c>
      <c r="E47" s="25"/>
      <c r="F47" s="25"/>
      <c r="G47" s="25">
        <f t="shared" si="0"/>
        <v>0</v>
      </c>
      <c r="H47" s="25"/>
      <c r="I47" s="25">
        <f t="shared" si="1"/>
        <v>0</v>
      </c>
    </row>
    <row r="48" spans="2:9" x14ac:dyDescent="0.4">
      <c r="B48" s="23"/>
      <c r="C48" s="23"/>
      <c r="D48" s="24" t="s">
        <v>41</v>
      </c>
      <c r="E48" s="25">
        <f>+E49</f>
        <v>0</v>
      </c>
      <c r="F48" s="25">
        <f>+F49</f>
        <v>0</v>
      </c>
      <c r="G48" s="25">
        <f t="shared" si="0"/>
        <v>0</v>
      </c>
      <c r="H48" s="25">
        <f>+H49</f>
        <v>0</v>
      </c>
      <c r="I48" s="25">
        <f t="shared" si="1"/>
        <v>0</v>
      </c>
    </row>
    <row r="49" spans="2:9" x14ac:dyDescent="0.4">
      <c r="B49" s="23"/>
      <c r="C49" s="23"/>
      <c r="D49" s="24" t="s">
        <v>33</v>
      </c>
      <c r="E49" s="25">
        <f>+E50+E51+E52</f>
        <v>0</v>
      </c>
      <c r="F49" s="25">
        <f>+F50+F51+F52</f>
        <v>0</v>
      </c>
      <c r="G49" s="25">
        <f t="shared" si="0"/>
        <v>0</v>
      </c>
      <c r="H49" s="25">
        <f>+H50+H51+H52</f>
        <v>0</v>
      </c>
      <c r="I49" s="25">
        <f t="shared" si="1"/>
        <v>0</v>
      </c>
    </row>
    <row r="50" spans="2:9" x14ac:dyDescent="0.4">
      <c r="B50" s="23"/>
      <c r="C50" s="23"/>
      <c r="D50" s="24" t="s">
        <v>42</v>
      </c>
      <c r="E50" s="25"/>
      <c r="F50" s="25"/>
      <c r="G50" s="25">
        <f t="shared" si="0"/>
        <v>0</v>
      </c>
      <c r="H50" s="25"/>
      <c r="I50" s="25">
        <f t="shared" si="1"/>
        <v>0</v>
      </c>
    </row>
    <row r="51" spans="2:9" x14ac:dyDescent="0.4">
      <c r="B51" s="23"/>
      <c r="C51" s="23"/>
      <c r="D51" s="24" t="s">
        <v>43</v>
      </c>
      <c r="E51" s="25"/>
      <c r="F51" s="25"/>
      <c r="G51" s="25">
        <f t="shared" si="0"/>
        <v>0</v>
      </c>
      <c r="H51" s="25"/>
      <c r="I51" s="25">
        <f t="shared" si="1"/>
        <v>0</v>
      </c>
    </row>
    <row r="52" spans="2:9" x14ac:dyDescent="0.4">
      <c r="B52" s="23"/>
      <c r="C52" s="23"/>
      <c r="D52" s="24" t="s">
        <v>36</v>
      </c>
      <c r="E52" s="25"/>
      <c r="F52" s="25"/>
      <c r="G52" s="25">
        <f t="shared" si="0"/>
        <v>0</v>
      </c>
      <c r="H52" s="25"/>
      <c r="I52" s="25">
        <f t="shared" si="1"/>
        <v>0</v>
      </c>
    </row>
    <row r="53" spans="2:9" x14ac:dyDescent="0.4">
      <c r="B53" s="23"/>
      <c r="C53" s="23"/>
      <c r="D53" s="24" t="s">
        <v>44</v>
      </c>
      <c r="E53" s="25"/>
      <c r="F53" s="25"/>
      <c r="G53" s="25">
        <f t="shared" si="0"/>
        <v>0</v>
      </c>
      <c r="H53" s="25"/>
      <c r="I53" s="25">
        <f t="shared" si="1"/>
        <v>0</v>
      </c>
    </row>
    <row r="54" spans="2:9" x14ac:dyDescent="0.4">
      <c r="B54" s="23"/>
      <c r="C54" s="23"/>
      <c r="D54" s="24" t="s">
        <v>45</v>
      </c>
      <c r="E54" s="25"/>
      <c r="F54" s="25"/>
      <c r="G54" s="25">
        <f t="shared" si="0"/>
        <v>0</v>
      </c>
      <c r="H54" s="25"/>
      <c r="I54" s="25">
        <f t="shared" si="1"/>
        <v>0</v>
      </c>
    </row>
    <row r="55" spans="2:9" x14ac:dyDescent="0.4">
      <c r="B55" s="23"/>
      <c r="C55" s="26"/>
      <c r="D55" s="27" t="s">
        <v>46</v>
      </c>
      <c r="E55" s="28">
        <f>+E7+E37+E48+E53+E54</f>
        <v>53062976</v>
      </c>
      <c r="F55" s="28">
        <f>+F7+F37+F48+F53+F54</f>
        <v>31055151</v>
      </c>
      <c r="G55" s="28">
        <f t="shared" si="0"/>
        <v>84118127</v>
      </c>
      <c r="H55" s="28">
        <f>+H7+H37+H48+H53+H54</f>
        <v>0</v>
      </c>
      <c r="I55" s="28">
        <f t="shared" si="1"/>
        <v>84118127</v>
      </c>
    </row>
    <row r="56" spans="2:9" x14ac:dyDescent="0.4">
      <c r="B56" s="23"/>
      <c r="C56" s="20" t="s">
        <v>47</v>
      </c>
      <c r="D56" s="24" t="s">
        <v>48</v>
      </c>
      <c r="E56" s="25">
        <f>+E57+E58+E59+E60+E61+E62+E63+E64</f>
        <v>41204871</v>
      </c>
      <c r="F56" s="25">
        <f>+F57+F58+F59+F60+F61+F62+F63+F64</f>
        <v>5553031</v>
      </c>
      <c r="G56" s="25">
        <f t="shared" si="0"/>
        <v>46757902</v>
      </c>
      <c r="H56" s="25">
        <f>+H57+H58+H59+H60+H61+H62+H63+H64</f>
        <v>0</v>
      </c>
      <c r="I56" s="25">
        <f t="shared" si="1"/>
        <v>46757902</v>
      </c>
    </row>
    <row r="57" spans="2:9" x14ac:dyDescent="0.4">
      <c r="B57" s="23"/>
      <c r="C57" s="23"/>
      <c r="D57" s="24" t="s">
        <v>49</v>
      </c>
      <c r="E57" s="25"/>
      <c r="F57" s="25"/>
      <c r="G57" s="25">
        <f t="shared" si="0"/>
        <v>0</v>
      </c>
      <c r="H57" s="25"/>
      <c r="I57" s="25">
        <f t="shared" si="1"/>
        <v>0</v>
      </c>
    </row>
    <row r="58" spans="2:9" x14ac:dyDescent="0.4">
      <c r="B58" s="23"/>
      <c r="C58" s="23"/>
      <c r="D58" s="24" t="s">
        <v>50</v>
      </c>
      <c r="E58" s="25">
        <v>27396669</v>
      </c>
      <c r="F58" s="25">
        <v>4188300</v>
      </c>
      <c r="G58" s="25">
        <f t="shared" si="0"/>
        <v>31584969</v>
      </c>
      <c r="H58" s="25"/>
      <c r="I58" s="25">
        <f t="shared" si="1"/>
        <v>31584969</v>
      </c>
    </row>
    <row r="59" spans="2:9" x14ac:dyDescent="0.4">
      <c r="B59" s="23"/>
      <c r="C59" s="23"/>
      <c r="D59" s="24" t="s">
        <v>51</v>
      </c>
      <c r="E59" s="25">
        <v>2829168</v>
      </c>
      <c r="F59" s="25">
        <v>450697</v>
      </c>
      <c r="G59" s="25">
        <f t="shared" si="0"/>
        <v>3279865</v>
      </c>
      <c r="H59" s="25"/>
      <c r="I59" s="25">
        <f t="shared" si="1"/>
        <v>3279865</v>
      </c>
    </row>
    <row r="60" spans="2:9" x14ac:dyDescent="0.4">
      <c r="B60" s="23"/>
      <c r="C60" s="23"/>
      <c r="D60" s="24" t="s">
        <v>52</v>
      </c>
      <c r="E60" s="25">
        <v>2657867</v>
      </c>
      <c r="F60" s="25"/>
      <c r="G60" s="25">
        <f t="shared" si="0"/>
        <v>2657867</v>
      </c>
      <c r="H60" s="25"/>
      <c r="I60" s="25">
        <f t="shared" si="1"/>
        <v>2657867</v>
      </c>
    </row>
    <row r="61" spans="2:9" x14ac:dyDescent="0.4">
      <c r="B61" s="23"/>
      <c r="C61" s="23"/>
      <c r="D61" s="24" t="s">
        <v>53</v>
      </c>
      <c r="E61" s="25">
        <v>1712708</v>
      </c>
      <c r="F61" s="25"/>
      <c r="G61" s="25">
        <f t="shared" si="0"/>
        <v>1712708</v>
      </c>
      <c r="H61" s="25"/>
      <c r="I61" s="25">
        <f t="shared" si="1"/>
        <v>1712708</v>
      </c>
    </row>
    <row r="62" spans="2:9" x14ac:dyDescent="0.4">
      <c r="B62" s="23"/>
      <c r="C62" s="23"/>
      <c r="D62" s="24" t="s">
        <v>54</v>
      </c>
      <c r="E62" s="25"/>
      <c r="F62" s="25"/>
      <c r="G62" s="25">
        <f t="shared" si="0"/>
        <v>0</v>
      </c>
      <c r="H62" s="25"/>
      <c r="I62" s="25">
        <f t="shared" si="1"/>
        <v>0</v>
      </c>
    </row>
    <row r="63" spans="2:9" x14ac:dyDescent="0.4">
      <c r="B63" s="23"/>
      <c r="C63" s="23"/>
      <c r="D63" s="24" t="s">
        <v>55</v>
      </c>
      <c r="E63" s="25">
        <v>1228500</v>
      </c>
      <c r="F63" s="25">
        <v>136500</v>
      </c>
      <c r="G63" s="25">
        <f t="shared" si="0"/>
        <v>1365000</v>
      </c>
      <c r="H63" s="25"/>
      <c r="I63" s="25">
        <f t="shared" si="1"/>
        <v>1365000</v>
      </c>
    </row>
    <row r="64" spans="2:9" x14ac:dyDescent="0.4">
      <c r="B64" s="23"/>
      <c r="C64" s="23"/>
      <c r="D64" s="24" t="s">
        <v>56</v>
      </c>
      <c r="E64" s="25">
        <v>5379959</v>
      </c>
      <c r="F64" s="25">
        <v>777534</v>
      </c>
      <c r="G64" s="25">
        <f t="shared" si="0"/>
        <v>6157493</v>
      </c>
      <c r="H64" s="25"/>
      <c r="I64" s="25">
        <f t="shared" si="1"/>
        <v>6157493</v>
      </c>
    </row>
    <row r="65" spans="2:9" x14ac:dyDescent="0.4">
      <c r="B65" s="23"/>
      <c r="C65" s="23"/>
      <c r="D65" s="24" t="s">
        <v>57</v>
      </c>
      <c r="E65" s="25">
        <f>+E66+E67+E68+E69+E70+E71+E72+E73+E74+E75+E76+E77+E78+E79+E80+E81+E82</f>
        <v>3161372</v>
      </c>
      <c r="F65" s="25">
        <f>+F66+F67+F68+F69+F70+F71+F72+F73+F74+F75+F76+F77+F78+F79+F80+F81+F82</f>
        <v>9017619</v>
      </c>
      <c r="G65" s="25">
        <f t="shared" si="0"/>
        <v>12178991</v>
      </c>
      <c r="H65" s="25">
        <f>+H66+H67+H68+H69+H70+H71+H72+H73+H74+H75+H76+H77+H78+H79+H80+H81+H82</f>
        <v>0</v>
      </c>
      <c r="I65" s="25">
        <f t="shared" si="1"/>
        <v>12178991</v>
      </c>
    </row>
    <row r="66" spans="2:9" x14ac:dyDescent="0.4">
      <c r="B66" s="23"/>
      <c r="C66" s="23"/>
      <c r="D66" s="24" t="s">
        <v>58</v>
      </c>
      <c r="E66" s="25">
        <v>922522</v>
      </c>
      <c r="F66" s="25">
        <v>5075686</v>
      </c>
      <c r="G66" s="25">
        <f t="shared" si="0"/>
        <v>5998208</v>
      </c>
      <c r="H66" s="25"/>
      <c r="I66" s="25">
        <f t="shared" si="1"/>
        <v>5998208</v>
      </c>
    </row>
    <row r="67" spans="2:9" x14ac:dyDescent="0.4">
      <c r="B67" s="23"/>
      <c r="C67" s="23"/>
      <c r="D67" s="24" t="s">
        <v>59</v>
      </c>
      <c r="E67" s="25">
        <v>33440</v>
      </c>
      <c r="F67" s="25">
        <v>1700903</v>
      </c>
      <c r="G67" s="25">
        <f t="shared" si="0"/>
        <v>1734343</v>
      </c>
      <c r="H67" s="25"/>
      <c r="I67" s="25">
        <f t="shared" si="1"/>
        <v>1734343</v>
      </c>
    </row>
    <row r="68" spans="2:9" x14ac:dyDescent="0.4">
      <c r="B68" s="23"/>
      <c r="C68" s="23"/>
      <c r="D68" s="24" t="s">
        <v>60</v>
      </c>
      <c r="E68" s="25"/>
      <c r="F68" s="25"/>
      <c r="G68" s="25">
        <f t="shared" si="0"/>
        <v>0</v>
      </c>
      <c r="H68" s="25"/>
      <c r="I68" s="25">
        <f t="shared" si="1"/>
        <v>0</v>
      </c>
    </row>
    <row r="69" spans="2:9" x14ac:dyDescent="0.4">
      <c r="B69" s="23"/>
      <c r="C69" s="23"/>
      <c r="D69" s="24" t="s">
        <v>61</v>
      </c>
      <c r="E69" s="25">
        <v>110086</v>
      </c>
      <c r="F69" s="25"/>
      <c r="G69" s="25">
        <f t="shared" si="0"/>
        <v>110086</v>
      </c>
      <c r="H69" s="25"/>
      <c r="I69" s="25">
        <f t="shared" si="1"/>
        <v>110086</v>
      </c>
    </row>
    <row r="70" spans="2:9" x14ac:dyDescent="0.4">
      <c r="B70" s="23"/>
      <c r="C70" s="23"/>
      <c r="D70" s="24" t="s">
        <v>62</v>
      </c>
      <c r="E70" s="25"/>
      <c r="F70" s="25"/>
      <c r="G70" s="25">
        <f t="shared" si="0"/>
        <v>0</v>
      </c>
      <c r="H70" s="25"/>
      <c r="I70" s="25">
        <f t="shared" si="1"/>
        <v>0</v>
      </c>
    </row>
    <row r="71" spans="2:9" x14ac:dyDescent="0.4">
      <c r="B71" s="23"/>
      <c r="C71" s="23"/>
      <c r="D71" s="24" t="s">
        <v>63</v>
      </c>
      <c r="E71" s="25">
        <v>106968</v>
      </c>
      <c r="F71" s="25"/>
      <c r="G71" s="25">
        <f t="shared" si="0"/>
        <v>106968</v>
      </c>
      <c r="H71" s="25"/>
      <c r="I71" s="25">
        <f t="shared" si="1"/>
        <v>106968</v>
      </c>
    </row>
    <row r="72" spans="2:9" x14ac:dyDescent="0.4">
      <c r="B72" s="23"/>
      <c r="C72" s="23"/>
      <c r="D72" s="24" t="s">
        <v>64</v>
      </c>
      <c r="E72" s="25"/>
      <c r="F72" s="25"/>
      <c r="G72" s="25">
        <f t="shared" ref="G72:G135" si="2">+E72+F72</f>
        <v>0</v>
      </c>
      <c r="H72" s="25"/>
      <c r="I72" s="25">
        <f t="shared" ref="I72:I134" si="3">G72-ABS(H72)</f>
        <v>0</v>
      </c>
    </row>
    <row r="73" spans="2:9" x14ac:dyDescent="0.4">
      <c r="B73" s="23"/>
      <c r="C73" s="23"/>
      <c r="D73" s="24" t="s">
        <v>65</v>
      </c>
      <c r="E73" s="25">
        <v>1677902</v>
      </c>
      <c r="F73" s="25">
        <v>900484</v>
      </c>
      <c r="G73" s="25">
        <f t="shared" si="2"/>
        <v>2578386</v>
      </c>
      <c r="H73" s="25"/>
      <c r="I73" s="25">
        <f t="shared" si="3"/>
        <v>2578386</v>
      </c>
    </row>
    <row r="74" spans="2:9" x14ac:dyDescent="0.4">
      <c r="B74" s="23"/>
      <c r="C74" s="23"/>
      <c r="D74" s="24" t="s">
        <v>66</v>
      </c>
      <c r="E74" s="25"/>
      <c r="F74" s="25"/>
      <c r="G74" s="25">
        <f t="shared" si="2"/>
        <v>0</v>
      </c>
      <c r="H74" s="25"/>
      <c r="I74" s="25">
        <f t="shared" si="3"/>
        <v>0</v>
      </c>
    </row>
    <row r="75" spans="2:9" x14ac:dyDescent="0.4">
      <c r="B75" s="23"/>
      <c r="C75" s="23"/>
      <c r="D75" s="24" t="s">
        <v>67</v>
      </c>
      <c r="E75" s="25">
        <v>236546</v>
      </c>
      <c r="F75" s="25">
        <v>20630</v>
      </c>
      <c r="G75" s="25">
        <f t="shared" si="2"/>
        <v>257176</v>
      </c>
      <c r="H75" s="25"/>
      <c r="I75" s="25">
        <f t="shared" si="3"/>
        <v>257176</v>
      </c>
    </row>
    <row r="76" spans="2:9" x14ac:dyDescent="0.4">
      <c r="B76" s="23"/>
      <c r="C76" s="23"/>
      <c r="D76" s="24" t="s">
        <v>68</v>
      </c>
      <c r="E76" s="25"/>
      <c r="F76" s="25"/>
      <c r="G76" s="25">
        <f t="shared" si="2"/>
        <v>0</v>
      </c>
      <c r="H76" s="25"/>
      <c r="I76" s="25">
        <f t="shared" si="3"/>
        <v>0</v>
      </c>
    </row>
    <row r="77" spans="2:9" x14ac:dyDescent="0.4">
      <c r="B77" s="23"/>
      <c r="C77" s="23"/>
      <c r="D77" s="24" t="s">
        <v>69</v>
      </c>
      <c r="E77" s="25">
        <v>13750</v>
      </c>
      <c r="F77" s="25">
        <v>572636</v>
      </c>
      <c r="G77" s="25">
        <f t="shared" si="2"/>
        <v>586386</v>
      </c>
      <c r="H77" s="25"/>
      <c r="I77" s="25">
        <f t="shared" si="3"/>
        <v>586386</v>
      </c>
    </row>
    <row r="78" spans="2:9" x14ac:dyDescent="0.4">
      <c r="B78" s="23"/>
      <c r="C78" s="23"/>
      <c r="D78" s="24" t="s">
        <v>70</v>
      </c>
      <c r="E78" s="25"/>
      <c r="F78" s="25">
        <v>5000</v>
      </c>
      <c r="G78" s="25">
        <f t="shared" si="2"/>
        <v>5000</v>
      </c>
      <c r="H78" s="25"/>
      <c r="I78" s="25">
        <f t="shared" si="3"/>
        <v>5000</v>
      </c>
    </row>
    <row r="79" spans="2:9" x14ac:dyDescent="0.4">
      <c r="B79" s="23"/>
      <c r="C79" s="23"/>
      <c r="D79" s="24" t="s">
        <v>71</v>
      </c>
      <c r="E79" s="25">
        <v>60158</v>
      </c>
      <c r="F79" s="25"/>
      <c r="G79" s="25">
        <f t="shared" si="2"/>
        <v>60158</v>
      </c>
      <c r="H79" s="25"/>
      <c r="I79" s="25">
        <f t="shared" si="3"/>
        <v>60158</v>
      </c>
    </row>
    <row r="80" spans="2:9" x14ac:dyDescent="0.4">
      <c r="B80" s="23"/>
      <c r="C80" s="23"/>
      <c r="D80" s="24" t="s">
        <v>72</v>
      </c>
      <c r="E80" s="25"/>
      <c r="F80" s="25"/>
      <c r="G80" s="25">
        <f t="shared" si="2"/>
        <v>0</v>
      </c>
      <c r="H80" s="25"/>
      <c r="I80" s="25">
        <f t="shared" si="3"/>
        <v>0</v>
      </c>
    </row>
    <row r="81" spans="2:9" x14ac:dyDescent="0.4">
      <c r="B81" s="23"/>
      <c r="C81" s="23"/>
      <c r="D81" s="24" t="s">
        <v>73</v>
      </c>
      <c r="E81" s="25"/>
      <c r="F81" s="25">
        <v>742280</v>
      </c>
      <c r="G81" s="25">
        <f t="shared" si="2"/>
        <v>742280</v>
      </c>
      <c r="H81" s="25"/>
      <c r="I81" s="25">
        <f t="shared" si="3"/>
        <v>742280</v>
      </c>
    </row>
    <row r="82" spans="2:9" x14ac:dyDescent="0.4">
      <c r="B82" s="23"/>
      <c r="C82" s="23"/>
      <c r="D82" s="24" t="s">
        <v>74</v>
      </c>
      <c r="E82" s="25"/>
      <c r="F82" s="25"/>
      <c r="G82" s="25">
        <f t="shared" si="2"/>
        <v>0</v>
      </c>
      <c r="H82" s="25"/>
      <c r="I82" s="25">
        <f t="shared" si="3"/>
        <v>0</v>
      </c>
    </row>
    <row r="83" spans="2:9" x14ac:dyDescent="0.4">
      <c r="B83" s="23"/>
      <c r="C83" s="23"/>
      <c r="D83" s="24" t="s">
        <v>75</v>
      </c>
      <c r="E83" s="25">
        <f>+E84+E85+E86+E87+E88+E89+E90+E91+E92+E93+E94+E95+E96+E97+E98+E99+E100+E101+E102+E103+E104+E105+E106</f>
        <v>5504478</v>
      </c>
      <c r="F83" s="25">
        <f>+F84+F85+F86+F87+F88+F89+F90+F91+F92+F93+F94+F95+F96+F97+F98+F99+F100+F101+F102+F103+F104+F105+F106</f>
        <v>15947743</v>
      </c>
      <c r="G83" s="25">
        <f t="shared" si="2"/>
        <v>21452221</v>
      </c>
      <c r="H83" s="25">
        <f>+H84+H85+H86+H87+H88+H89+H90+H91+H92+H93+H94+H95+H96+H97+H98+H99+H100+H101+H102+H103+H104+H105+H106</f>
        <v>0</v>
      </c>
      <c r="I83" s="25">
        <f t="shared" si="3"/>
        <v>21452221</v>
      </c>
    </row>
    <row r="84" spans="2:9" x14ac:dyDescent="0.4">
      <c r="B84" s="23"/>
      <c r="C84" s="23"/>
      <c r="D84" s="24" t="s">
        <v>76</v>
      </c>
      <c r="E84" s="25">
        <v>95320</v>
      </c>
      <c r="F84" s="25">
        <v>6282</v>
      </c>
      <c r="G84" s="25">
        <f t="shared" si="2"/>
        <v>101602</v>
      </c>
      <c r="H84" s="25"/>
      <c r="I84" s="25">
        <f t="shared" si="3"/>
        <v>101602</v>
      </c>
    </row>
    <row r="85" spans="2:9" x14ac:dyDescent="0.4">
      <c r="B85" s="23"/>
      <c r="C85" s="23"/>
      <c r="D85" s="24" t="s">
        <v>77</v>
      </c>
      <c r="E85" s="25"/>
      <c r="F85" s="25"/>
      <c r="G85" s="25">
        <f t="shared" si="2"/>
        <v>0</v>
      </c>
      <c r="H85" s="25"/>
      <c r="I85" s="25">
        <f t="shared" si="3"/>
        <v>0</v>
      </c>
    </row>
    <row r="86" spans="2:9" x14ac:dyDescent="0.4">
      <c r="B86" s="23"/>
      <c r="C86" s="23"/>
      <c r="D86" s="24" t="s">
        <v>78</v>
      </c>
      <c r="E86" s="25">
        <v>182850</v>
      </c>
      <c r="F86" s="25">
        <v>12000</v>
      </c>
      <c r="G86" s="25">
        <f t="shared" si="2"/>
        <v>194850</v>
      </c>
      <c r="H86" s="25"/>
      <c r="I86" s="25">
        <f t="shared" si="3"/>
        <v>194850</v>
      </c>
    </row>
    <row r="87" spans="2:9" x14ac:dyDescent="0.4">
      <c r="B87" s="23"/>
      <c r="C87" s="23"/>
      <c r="D87" s="24" t="s">
        <v>79</v>
      </c>
      <c r="E87" s="25">
        <v>10040</v>
      </c>
      <c r="F87" s="25"/>
      <c r="G87" s="25">
        <f t="shared" si="2"/>
        <v>10040</v>
      </c>
      <c r="H87" s="25"/>
      <c r="I87" s="25">
        <f t="shared" si="3"/>
        <v>10040</v>
      </c>
    </row>
    <row r="88" spans="2:9" x14ac:dyDescent="0.4">
      <c r="B88" s="23"/>
      <c r="C88" s="23"/>
      <c r="D88" s="24" t="s">
        <v>80</v>
      </c>
      <c r="E88" s="25">
        <v>41747</v>
      </c>
      <c r="F88" s="25">
        <v>18941</v>
      </c>
      <c r="G88" s="25">
        <f t="shared" si="2"/>
        <v>60688</v>
      </c>
      <c r="H88" s="25"/>
      <c r="I88" s="25">
        <f t="shared" si="3"/>
        <v>60688</v>
      </c>
    </row>
    <row r="89" spans="2:9" x14ac:dyDescent="0.4">
      <c r="B89" s="23"/>
      <c r="C89" s="23"/>
      <c r="D89" s="24" t="s">
        <v>81</v>
      </c>
      <c r="E89" s="25"/>
      <c r="F89" s="25"/>
      <c r="G89" s="25">
        <f t="shared" si="2"/>
        <v>0</v>
      </c>
      <c r="H89" s="25"/>
      <c r="I89" s="25">
        <f t="shared" si="3"/>
        <v>0</v>
      </c>
    </row>
    <row r="90" spans="2:9" x14ac:dyDescent="0.4">
      <c r="B90" s="23"/>
      <c r="C90" s="23"/>
      <c r="D90" s="24" t="s">
        <v>65</v>
      </c>
      <c r="E90" s="25"/>
      <c r="F90" s="25"/>
      <c r="G90" s="25">
        <f t="shared" si="2"/>
        <v>0</v>
      </c>
      <c r="H90" s="25"/>
      <c r="I90" s="25">
        <f t="shared" si="3"/>
        <v>0</v>
      </c>
    </row>
    <row r="91" spans="2:9" x14ac:dyDescent="0.4">
      <c r="B91" s="23"/>
      <c r="C91" s="23"/>
      <c r="D91" s="24" t="s">
        <v>66</v>
      </c>
      <c r="E91" s="25"/>
      <c r="F91" s="25"/>
      <c r="G91" s="25">
        <f t="shared" si="2"/>
        <v>0</v>
      </c>
      <c r="H91" s="25"/>
      <c r="I91" s="25">
        <f t="shared" si="3"/>
        <v>0</v>
      </c>
    </row>
    <row r="92" spans="2:9" x14ac:dyDescent="0.4">
      <c r="B92" s="23"/>
      <c r="C92" s="23"/>
      <c r="D92" s="24" t="s">
        <v>82</v>
      </c>
      <c r="E92" s="25">
        <v>81895</v>
      </c>
      <c r="F92" s="25">
        <v>974002</v>
      </c>
      <c r="G92" s="25">
        <f t="shared" si="2"/>
        <v>1055897</v>
      </c>
      <c r="H92" s="25"/>
      <c r="I92" s="25">
        <f t="shared" si="3"/>
        <v>1055897</v>
      </c>
    </row>
    <row r="93" spans="2:9" x14ac:dyDescent="0.4">
      <c r="B93" s="23"/>
      <c r="C93" s="23"/>
      <c r="D93" s="24" t="s">
        <v>83</v>
      </c>
      <c r="E93" s="25">
        <v>287201</v>
      </c>
      <c r="F93" s="25"/>
      <c r="G93" s="25">
        <f t="shared" si="2"/>
        <v>287201</v>
      </c>
      <c r="H93" s="25"/>
      <c r="I93" s="25">
        <f t="shared" si="3"/>
        <v>287201</v>
      </c>
    </row>
    <row r="94" spans="2:9" x14ac:dyDescent="0.4">
      <c r="B94" s="23"/>
      <c r="C94" s="23"/>
      <c r="D94" s="24" t="s">
        <v>84</v>
      </c>
      <c r="E94" s="25"/>
      <c r="F94" s="25"/>
      <c r="G94" s="25">
        <f t="shared" si="2"/>
        <v>0</v>
      </c>
      <c r="H94" s="25"/>
      <c r="I94" s="25">
        <f t="shared" si="3"/>
        <v>0</v>
      </c>
    </row>
    <row r="95" spans="2:9" x14ac:dyDescent="0.4">
      <c r="B95" s="23"/>
      <c r="C95" s="23"/>
      <c r="D95" s="24" t="s">
        <v>85</v>
      </c>
      <c r="E95" s="25"/>
      <c r="F95" s="25"/>
      <c r="G95" s="25">
        <f t="shared" si="2"/>
        <v>0</v>
      </c>
      <c r="H95" s="25"/>
      <c r="I95" s="25">
        <f t="shared" si="3"/>
        <v>0</v>
      </c>
    </row>
    <row r="96" spans="2:9" x14ac:dyDescent="0.4">
      <c r="B96" s="23"/>
      <c r="C96" s="23"/>
      <c r="D96" s="24" t="s">
        <v>86</v>
      </c>
      <c r="E96" s="25">
        <v>2934520</v>
      </c>
      <c r="F96" s="25">
        <v>2309994</v>
      </c>
      <c r="G96" s="25">
        <f t="shared" si="2"/>
        <v>5244514</v>
      </c>
      <c r="H96" s="25"/>
      <c r="I96" s="25">
        <f t="shared" si="3"/>
        <v>5244514</v>
      </c>
    </row>
    <row r="97" spans="2:9" x14ac:dyDescent="0.4">
      <c r="B97" s="23"/>
      <c r="C97" s="23"/>
      <c r="D97" s="24" t="s">
        <v>87</v>
      </c>
      <c r="E97" s="25">
        <v>62029</v>
      </c>
      <c r="F97" s="25">
        <v>18480</v>
      </c>
      <c r="G97" s="25">
        <f t="shared" si="2"/>
        <v>80509</v>
      </c>
      <c r="H97" s="25"/>
      <c r="I97" s="25">
        <f t="shared" si="3"/>
        <v>80509</v>
      </c>
    </row>
    <row r="98" spans="2:9" x14ac:dyDescent="0.4">
      <c r="B98" s="23"/>
      <c r="C98" s="23"/>
      <c r="D98" s="24" t="s">
        <v>68</v>
      </c>
      <c r="E98" s="25">
        <v>168119</v>
      </c>
      <c r="F98" s="25">
        <v>137541</v>
      </c>
      <c r="G98" s="25">
        <f t="shared" si="2"/>
        <v>305660</v>
      </c>
      <c r="H98" s="25"/>
      <c r="I98" s="25">
        <f t="shared" si="3"/>
        <v>305660</v>
      </c>
    </row>
    <row r="99" spans="2:9" x14ac:dyDescent="0.4">
      <c r="B99" s="23"/>
      <c r="C99" s="23"/>
      <c r="D99" s="24" t="s">
        <v>69</v>
      </c>
      <c r="E99" s="25">
        <v>172392</v>
      </c>
      <c r="F99" s="25">
        <v>280368</v>
      </c>
      <c r="G99" s="25">
        <f t="shared" si="2"/>
        <v>452760</v>
      </c>
      <c r="H99" s="25"/>
      <c r="I99" s="25">
        <f t="shared" si="3"/>
        <v>452760</v>
      </c>
    </row>
    <row r="100" spans="2:9" x14ac:dyDescent="0.4">
      <c r="B100" s="23"/>
      <c r="C100" s="23"/>
      <c r="D100" s="24" t="s">
        <v>88</v>
      </c>
      <c r="E100" s="25">
        <v>1320000</v>
      </c>
      <c r="F100" s="25">
        <v>11880000</v>
      </c>
      <c r="G100" s="25">
        <f t="shared" si="2"/>
        <v>13200000</v>
      </c>
      <c r="H100" s="25"/>
      <c r="I100" s="25">
        <f t="shared" si="3"/>
        <v>13200000</v>
      </c>
    </row>
    <row r="101" spans="2:9" x14ac:dyDescent="0.4">
      <c r="B101" s="23"/>
      <c r="C101" s="23"/>
      <c r="D101" s="24" t="s">
        <v>89</v>
      </c>
      <c r="E101" s="25">
        <v>18975</v>
      </c>
      <c r="F101" s="25">
        <v>114225</v>
      </c>
      <c r="G101" s="25">
        <f t="shared" si="2"/>
        <v>133200</v>
      </c>
      <c r="H101" s="25"/>
      <c r="I101" s="25">
        <f t="shared" si="3"/>
        <v>133200</v>
      </c>
    </row>
    <row r="102" spans="2:9" x14ac:dyDescent="0.4">
      <c r="B102" s="23"/>
      <c r="C102" s="23"/>
      <c r="D102" s="24" t="s">
        <v>90</v>
      </c>
      <c r="E102" s="25">
        <v>110990</v>
      </c>
      <c r="F102" s="25">
        <v>195910</v>
      </c>
      <c r="G102" s="25">
        <f t="shared" si="2"/>
        <v>306900</v>
      </c>
      <c r="H102" s="25"/>
      <c r="I102" s="25">
        <f t="shared" si="3"/>
        <v>306900</v>
      </c>
    </row>
    <row r="103" spans="2:9" x14ac:dyDescent="0.4">
      <c r="B103" s="23"/>
      <c r="C103" s="23"/>
      <c r="D103" s="24" t="s">
        <v>91</v>
      </c>
      <c r="E103" s="25"/>
      <c r="F103" s="25"/>
      <c r="G103" s="25">
        <f t="shared" si="2"/>
        <v>0</v>
      </c>
      <c r="H103" s="25"/>
      <c r="I103" s="25">
        <f t="shared" si="3"/>
        <v>0</v>
      </c>
    </row>
    <row r="104" spans="2:9" x14ac:dyDescent="0.4">
      <c r="B104" s="23"/>
      <c r="C104" s="23"/>
      <c r="D104" s="24" t="s">
        <v>92</v>
      </c>
      <c r="E104" s="25">
        <v>18400</v>
      </c>
      <c r="F104" s="25"/>
      <c r="G104" s="25">
        <f t="shared" si="2"/>
        <v>18400</v>
      </c>
      <c r="H104" s="25"/>
      <c r="I104" s="25">
        <f t="shared" si="3"/>
        <v>18400</v>
      </c>
    </row>
    <row r="105" spans="2:9" x14ac:dyDescent="0.4">
      <c r="B105" s="23"/>
      <c r="C105" s="23"/>
      <c r="D105" s="24" t="s">
        <v>73</v>
      </c>
      <c r="E105" s="25"/>
      <c r="F105" s="25"/>
      <c r="G105" s="25">
        <f t="shared" si="2"/>
        <v>0</v>
      </c>
      <c r="H105" s="25"/>
      <c r="I105" s="25">
        <f t="shared" si="3"/>
        <v>0</v>
      </c>
    </row>
    <row r="106" spans="2:9" x14ac:dyDescent="0.4">
      <c r="B106" s="23"/>
      <c r="C106" s="23"/>
      <c r="D106" s="24" t="s">
        <v>93</v>
      </c>
      <c r="E106" s="25"/>
      <c r="F106" s="25"/>
      <c r="G106" s="25">
        <f t="shared" si="2"/>
        <v>0</v>
      </c>
      <c r="H106" s="25"/>
      <c r="I106" s="25">
        <f t="shared" si="3"/>
        <v>0</v>
      </c>
    </row>
    <row r="107" spans="2:9" x14ac:dyDescent="0.4">
      <c r="B107" s="23"/>
      <c r="C107" s="23"/>
      <c r="D107" s="24" t="s">
        <v>94</v>
      </c>
      <c r="E107" s="25"/>
      <c r="F107" s="25"/>
      <c r="G107" s="25">
        <f t="shared" si="2"/>
        <v>0</v>
      </c>
      <c r="H107" s="25"/>
      <c r="I107" s="25">
        <f t="shared" si="3"/>
        <v>0</v>
      </c>
    </row>
    <row r="108" spans="2:9" x14ac:dyDescent="0.4">
      <c r="B108" s="23"/>
      <c r="C108" s="23"/>
      <c r="D108" s="24" t="s">
        <v>95</v>
      </c>
      <c r="E108" s="25">
        <v>137561</v>
      </c>
      <c r="F108" s="25">
        <v>63895</v>
      </c>
      <c r="G108" s="25">
        <f t="shared" si="2"/>
        <v>201456</v>
      </c>
      <c r="H108" s="25"/>
      <c r="I108" s="25">
        <f t="shared" si="3"/>
        <v>201456</v>
      </c>
    </row>
    <row r="109" spans="2:9" x14ac:dyDescent="0.4">
      <c r="B109" s="23"/>
      <c r="C109" s="23"/>
      <c r="D109" s="24" t="s">
        <v>96</v>
      </c>
      <c r="E109" s="25"/>
      <c r="F109" s="25"/>
      <c r="G109" s="25">
        <f t="shared" si="2"/>
        <v>0</v>
      </c>
      <c r="H109" s="25"/>
      <c r="I109" s="25">
        <f t="shared" si="3"/>
        <v>0</v>
      </c>
    </row>
    <row r="110" spans="2:9" x14ac:dyDescent="0.4">
      <c r="B110" s="23"/>
      <c r="C110" s="23"/>
      <c r="D110" s="24" t="s">
        <v>97</v>
      </c>
      <c r="E110" s="25"/>
      <c r="F110" s="25"/>
      <c r="G110" s="25">
        <f t="shared" si="2"/>
        <v>0</v>
      </c>
      <c r="H110" s="25"/>
      <c r="I110" s="25">
        <f t="shared" si="3"/>
        <v>0</v>
      </c>
    </row>
    <row r="111" spans="2:9" x14ac:dyDescent="0.4">
      <c r="B111" s="23"/>
      <c r="C111" s="23"/>
      <c r="D111" s="24" t="s">
        <v>98</v>
      </c>
      <c r="E111" s="25"/>
      <c r="F111" s="25"/>
      <c r="G111" s="25">
        <f t="shared" si="2"/>
        <v>0</v>
      </c>
      <c r="H111" s="25"/>
      <c r="I111" s="25">
        <f t="shared" si="3"/>
        <v>0</v>
      </c>
    </row>
    <row r="112" spans="2:9" x14ac:dyDescent="0.4">
      <c r="B112" s="23"/>
      <c r="C112" s="23"/>
      <c r="D112" s="24" t="s">
        <v>99</v>
      </c>
      <c r="E112" s="25"/>
      <c r="F112" s="25"/>
      <c r="G112" s="25">
        <f t="shared" si="2"/>
        <v>0</v>
      </c>
      <c r="H112" s="25"/>
      <c r="I112" s="25">
        <f t="shared" si="3"/>
        <v>0</v>
      </c>
    </row>
    <row r="113" spans="2:9" x14ac:dyDescent="0.4">
      <c r="B113" s="23"/>
      <c r="C113" s="23"/>
      <c r="D113" s="24" t="s">
        <v>100</v>
      </c>
      <c r="E113" s="25"/>
      <c r="F113" s="25"/>
      <c r="G113" s="25">
        <f t="shared" si="2"/>
        <v>0</v>
      </c>
      <c r="H113" s="25"/>
      <c r="I113" s="25">
        <f t="shared" si="3"/>
        <v>0</v>
      </c>
    </row>
    <row r="114" spans="2:9" x14ac:dyDescent="0.4">
      <c r="B114" s="23"/>
      <c r="C114" s="23"/>
      <c r="D114" s="24" t="s">
        <v>101</v>
      </c>
      <c r="E114" s="25"/>
      <c r="F114" s="25"/>
      <c r="G114" s="25">
        <f t="shared" si="2"/>
        <v>0</v>
      </c>
      <c r="H114" s="25"/>
      <c r="I114" s="25">
        <f t="shared" si="3"/>
        <v>0</v>
      </c>
    </row>
    <row r="115" spans="2:9" x14ac:dyDescent="0.4">
      <c r="B115" s="23"/>
      <c r="C115" s="26"/>
      <c r="D115" s="27" t="s">
        <v>102</v>
      </c>
      <c r="E115" s="28">
        <f>+E56+E65+E83+E107+E108+E109+E110+E111+E112+E113+E114</f>
        <v>50008282</v>
      </c>
      <c r="F115" s="28">
        <f>+F56+F65+F83+F107+F108+F109+F110+F111+F112+F113+F114</f>
        <v>30582288</v>
      </c>
      <c r="G115" s="28">
        <f t="shared" si="2"/>
        <v>80590570</v>
      </c>
      <c r="H115" s="28">
        <f>+H56+H65+H83+H107+H108+H109+H110+H111+H112+H113+H114</f>
        <v>0</v>
      </c>
      <c r="I115" s="28">
        <f t="shared" si="3"/>
        <v>80590570</v>
      </c>
    </row>
    <row r="116" spans="2:9" x14ac:dyDescent="0.4">
      <c r="B116" s="26"/>
      <c r="C116" s="29" t="s">
        <v>103</v>
      </c>
      <c r="D116" s="30"/>
      <c r="E116" s="31">
        <f xml:space="preserve"> +E55 - E115</f>
        <v>3054694</v>
      </c>
      <c r="F116" s="31">
        <f xml:space="preserve"> +F55 - F115</f>
        <v>472863</v>
      </c>
      <c r="G116" s="31">
        <f t="shared" si="2"/>
        <v>3527557</v>
      </c>
      <c r="H116" s="31">
        <f xml:space="preserve"> +H55 - H115</f>
        <v>0</v>
      </c>
      <c r="I116" s="31">
        <f>I55-I115</f>
        <v>3527557</v>
      </c>
    </row>
    <row r="117" spans="2:9" x14ac:dyDescent="0.4">
      <c r="B117" s="20" t="s">
        <v>104</v>
      </c>
      <c r="C117" s="20" t="s">
        <v>13</v>
      </c>
      <c r="D117" s="24" t="s">
        <v>105</v>
      </c>
      <c r="E117" s="25"/>
      <c r="F117" s="25"/>
      <c r="G117" s="25">
        <f t="shared" si="2"/>
        <v>0</v>
      </c>
      <c r="H117" s="25"/>
      <c r="I117" s="25">
        <f t="shared" si="3"/>
        <v>0</v>
      </c>
    </row>
    <row r="118" spans="2:9" x14ac:dyDescent="0.4">
      <c r="B118" s="23"/>
      <c r="C118" s="23"/>
      <c r="D118" s="24" t="s">
        <v>106</v>
      </c>
      <c r="E118" s="25">
        <v>1210</v>
      </c>
      <c r="F118" s="25">
        <v>716</v>
      </c>
      <c r="G118" s="25">
        <f t="shared" si="2"/>
        <v>1926</v>
      </c>
      <c r="H118" s="25"/>
      <c r="I118" s="25">
        <f t="shared" si="3"/>
        <v>1926</v>
      </c>
    </row>
    <row r="119" spans="2:9" x14ac:dyDescent="0.4">
      <c r="B119" s="23"/>
      <c r="C119" s="23"/>
      <c r="D119" s="24" t="s">
        <v>107</v>
      </c>
      <c r="E119" s="25"/>
      <c r="F119" s="25"/>
      <c r="G119" s="25">
        <f t="shared" si="2"/>
        <v>0</v>
      </c>
      <c r="H119" s="25"/>
      <c r="I119" s="25">
        <f t="shared" si="3"/>
        <v>0</v>
      </c>
    </row>
    <row r="120" spans="2:9" x14ac:dyDescent="0.4">
      <c r="B120" s="23"/>
      <c r="C120" s="23"/>
      <c r="D120" s="24" t="s">
        <v>108</v>
      </c>
      <c r="E120" s="25"/>
      <c r="F120" s="25"/>
      <c r="G120" s="25">
        <f t="shared" si="2"/>
        <v>0</v>
      </c>
      <c r="H120" s="25"/>
      <c r="I120" s="25">
        <f t="shared" si="3"/>
        <v>0</v>
      </c>
    </row>
    <row r="121" spans="2:9" x14ac:dyDescent="0.4">
      <c r="B121" s="23"/>
      <c r="C121" s="23"/>
      <c r="D121" s="24" t="s">
        <v>109</v>
      </c>
      <c r="E121" s="25"/>
      <c r="F121" s="25"/>
      <c r="G121" s="25">
        <f t="shared" si="2"/>
        <v>0</v>
      </c>
      <c r="H121" s="25"/>
      <c r="I121" s="25">
        <f t="shared" si="3"/>
        <v>0</v>
      </c>
    </row>
    <row r="122" spans="2:9" x14ac:dyDescent="0.4">
      <c r="B122" s="23"/>
      <c r="C122" s="23"/>
      <c r="D122" s="24" t="s">
        <v>110</v>
      </c>
      <c r="E122" s="25">
        <f>+E123+E124+E125</f>
        <v>203700</v>
      </c>
      <c r="F122" s="25">
        <f>+F123+F124+F125</f>
        <v>20188</v>
      </c>
      <c r="G122" s="25">
        <f t="shared" si="2"/>
        <v>223888</v>
      </c>
      <c r="H122" s="25">
        <f>+H123+H124+H125</f>
        <v>0</v>
      </c>
      <c r="I122" s="25">
        <f t="shared" si="3"/>
        <v>223888</v>
      </c>
    </row>
    <row r="123" spans="2:9" x14ac:dyDescent="0.4">
      <c r="B123" s="23"/>
      <c r="C123" s="23"/>
      <c r="D123" s="24" t="s">
        <v>111</v>
      </c>
      <c r="E123" s="25"/>
      <c r="F123" s="25"/>
      <c r="G123" s="25">
        <f t="shared" si="2"/>
        <v>0</v>
      </c>
      <c r="H123" s="25"/>
      <c r="I123" s="25">
        <f t="shared" si="3"/>
        <v>0</v>
      </c>
    </row>
    <row r="124" spans="2:9" x14ac:dyDescent="0.4">
      <c r="B124" s="23"/>
      <c r="C124" s="23"/>
      <c r="D124" s="24" t="s">
        <v>112</v>
      </c>
      <c r="E124" s="25">
        <v>203700</v>
      </c>
      <c r="F124" s="25">
        <v>300</v>
      </c>
      <c r="G124" s="25">
        <f t="shared" si="2"/>
        <v>204000</v>
      </c>
      <c r="H124" s="25"/>
      <c r="I124" s="25">
        <f t="shared" si="3"/>
        <v>204000</v>
      </c>
    </row>
    <row r="125" spans="2:9" x14ac:dyDescent="0.4">
      <c r="B125" s="23"/>
      <c r="C125" s="23"/>
      <c r="D125" s="24" t="s">
        <v>113</v>
      </c>
      <c r="E125" s="25"/>
      <c r="F125" s="25">
        <v>19888</v>
      </c>
      <c r="G125" s="25">
        <f t="shared" si="2"/>
        <v>19888</v>
      </c>
      <c r="H125" s="25"/>
      <c r="I125" s="25">
        <f t="shared" si="3"/>
        <v>19888</v>
      </c>
    </row>
    <row r="126" spans="2:9" x14ac:dyDescent="0.4">
      <c r="B126" s="23"/>
      <c r="C126" s="26"/>
      <c r="D126" s="27" t="s">
        <v>114</v>
      </c>
      <c r="E126" s="28">
        <f>+E117+E118+E119+E120+E121+E122</f>
        <v>204910</v>
      </c>
      <c r="F126" s="28">
        <f>+F117+F118+F119+F120+F121+F122</f>
        <v>20904</v>
      </c>
      <c r="G126" s="28">
        <f t="shared" si="2"/>
        <v>225814</v>
      </c>
      <c r="H126" s="28">
        <f>+H117+H118+H119+H120+H121+H122</f>
        <v>0</v>
      </c>
      <c r="I126" s="28">
        <f t="shared" si="3"/>
        <v>225814</v>
      </c>
    </row>
    <row r="127" spans="2:9" x14ac:dyDescent="0.4">
      <c r="B127" s="23"/>
      <c r="C127" s="20" t="s">
        <v>47</v>
      </c>
      <c r="D127" s="24" t="s">
        <v>115</v>
      </c>
      <c r="E127" s="25"/>
      <c r="F127" s="25"/>
      <c r="G127" s="25">
        <f t="shared" si="2"/>
        <v>0</v>
      </c>
      <c r="H127" s="25"/>
      <c r="I127" s="25">
        <f t="shared" si="3"/>
        <v>0</v>
      </c>
    </row>
    <row r="128" spans="2:9" x14ac:dyDescent="0.4">
      <c r="B128" s="23"/>
      <c r="C128" s="23"/>
      <c r="D128" s="24" t="s">
        <v>116</v>
      </c>
      <c r="E128" s="25"/>
      <c r="F128" s="25"/>
      <c r="G128" s="25">
        <f t="shared" si="2"/>
        <v>0</v>
      </c>
      <c r="H128" s="25"/>
      <c r="I128" s="25">
        <f t="shared" si="3"/>
        <v>0</v>
      </c>
    </row>
    <row r="129" spans="2:9" x14ac:dyDescent="0.4">
      <c r="B129" s="23"/>
      <c r="C129" s="23"/>
      <c r="D129" s="24" t="s">
        <v>117</v>
      </c>
      <c r="E129" s="25"/>
      <c r="F129" s="25"/>
      <c r="G129" s="25">
        <f t="shared" si="2"/>
        <v>0</v>
      </c>
      <c r="H129" s="25"/>
      <c r="I129" s="25">
        <f t="shared" si="3"/>
        <v>0</v>
      </c>
    </row>
    <row r="130" spans="2:9" x14ac:dyDescent="0.4">
      <c r="B130" s="23"/>
      <c r="C130" s="23"/>
      <c r="D130" s="24" t="s">
        <v>118</v>
      </c>
      <c r="E130" s="25"/>
      <c r="F130" s="25"/>
      <c r="G130" s="25">
        <f t="shared" si="2"/>
        <v>0</v>
      </c>
      <c r="H130" s="25"/>
      <c r="I130" s="25">
        <f t="shared" si="3"/>
        <v>0</v>
      </c>
    </row>
    <row r="131" spans="2:9" x14ac:dyDescent="0.4">
      <c r="B131" s="23"/>
      <c r="C131" s="23"/>
      <c r="D131" s="24" t="s">
        <v>119</v>
      </c>
      <c r="E131" s="25">
        <f>+E132+E133</f>
        <v>214618</v>
      </c>
      <c r="F131" s="25">
        <f>+F132+F133</f>
        <v>300</v>
      </c>
      <c r="G131" s="25">
        <f t="shared" si="2"/>
        <v>214918</v>
      </c>
      <c r="H131" s="25">
        <f>+H132+H133</f>
        <v>0</v>
      </c>
      <c r="I131" s="25">
        <f t="shared" si="3"/>
        <v>214918</v>
      </c>
    </row>
    <row r="132" spans="2:9" x14ac:dyDescent="0.4">
      <c r="B132" s="23"/>
      <c r="C132" s="23"/>
      <c r="D132" s="24" t="s">
        <v>120</v>
      </c>
      <c r="E132" s="25">
        <v>214618</v>
      </c>
      <c r="F132" s="25">
        <v>300</v>
      </c>
      <c r="G132" s="25">
        <f t="shared" si="2"/>
        <v>214918</v>
      </c>
      <c r="H132" s="25"/>
      <c r="I132" s="25">
        <f t="shared" si="3"/>
        <v>214918</v>
      </c>
    </row>
    <row r="133" spans="2:9" x14ac:dyDescent="0.4">
      <c r="B133" s="23"/>
      <c r="C133" s="23"/>
      <c r="D133" s="24" t="s">
        <v>121</v>
      </c>
      <c r="E133" s="25"/>
      <c r="F133" s="25"/>
      <c r="G133" s="25">
        <f t="shared" si="2"/>
        <v>0</v>
      </c>
      <c r="H133" s="25"/>
      <c r="I133" s="25">
        <f t="shared" si="3"/>
        <v>0</v>
      </c>
    </row>
    <row r="134" spans="2:9" x14ac:dyDescent="0.4">
      <c r="B134" s="23"/>
      <c r="C134" s="26"/>
      <c r="D134" s="27" t="s">
        <v>122</v>
      </c>
      <c r="E134" s="28">
        <f>+E127+E128+E129+E130+E131</f>
        <v>214618</v>
      </c>
      <c r="F134" s="28">
        <f>+F127+F128+F129+F130+F131</f>
        <v>300</v>
      </c>
      <c r="G134" s="28">
        <f t="shared" si="2"/>
        <v>214918</v>
      </c>
      <c r="H134" s="28">
        <f>+H127+H128+H129+H130+H131</f>
        <v>0</v>
      </c>
      <c r="I134" s="28">
        <f t="shared" si="3"/>
        <v>214918</v>
      </c>
    </row>
    <row r="135" spans="2:9" x14ac:dyDescent="0.4">
      <c r="B135" s="26"/>
      <c r="C135" s="29" t="s">
        <v>123</v>
      </c>
      <c r="D135" s="32"/>
      <c r="E135" s="33">
        <f xml:space="preserve"> +E126 - E134</f>
        <v>-9708</v>
      </c>
      <c r="F135" s="33">
        <f xml:space="preserve"> +F126 - F134</f>
        <v>20604</v>
      </c>
      <c r="G135" s="33">
        <f t="shared" si="2"/>
        <v>10896</v>
      </c>
      <c r="H135" s="33">
        <f xml:space="preserve"> +H126 - H134</f>
        <v>0</v>
      </c>
      <c r="I135" s="33">
        <f>I126-I134</f>
        <v>10896</v>
      </c>
    </row>
    <row r="136" spans="2:9" x14ac:dyDescent="0.4">
      <c r="B136" s="29" t="s">
        <v>124</v>
      </c>
      <c r="C136" s="34"/>
      <c r="D136" s="30"/>
      <c r="E136" s="31">
        <f xml:space="preserve"> +E116 +E135</f>
        <v>3044986</v>
      </c>
      <c r="F136" s="31">
        <f xml:space="preserve"> +F116 +F135</f>
        <v>493467</v>
      </c>
      <c r="G136" s="31">
        <f t="shared" ref="G136" si="4">+E136+F136</f>
        <v>3538453</v>
      </c>
      <c r="H136" s="31">
        <f xml:space="preserve"> +H116 +H135</f>
        <v>0</v>
      </c>
      <c r="I136" s="31">
        <f>I116+I135</f>
        <v>3538453</v>
      </c>
    </row>
  </sheetData>
  <mergeCells count="13">
    <mergeCell ref="B7:B116"/>
    <mergeCell ref="C7:C55"/>
    <mergeCell ref="C56:C115"/>
    <mergeCell ref="B117:B135"/>
    <mergeCell ref="C117:C126"/>
    <mergeCell ref="C127:C134"/>
    <mergeCell ref="B2:I2"/>
    <mergeCell ref="B3:I3"/>
    <mergeCell ref="B5:D6"/>
    <mergeCell ref="E5:F5"/>
    <mergeCell ref="G5:G6"/>
    <mergeCell ref="H5:H6"/>
    <mergeCell ref="I5:I6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すみれ拠点</vt:lpstr>
      <vt:lpstr>つぼみ拠点</vt:lpstr>
      <vt:lpstr>すみれ拠点!Print_Titles</vt:lpstr>
      <vt:lpstr>つぼみ拠点!Print_Titles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Tomoko</dc:creator>
  <cp:lastModifiedBy>Tomoko</cp:lastModifiedBy>
  <dcterms:created xsi:type="dcterms:W3CDTF">2025-06-13T02:15:11Z</dcterms:created>
  <dcterms:modified xsi:type="dcterms:W3CDTF">2025-06-13T02:15:12Z</dcterms:modified>
</cp:coreProperties>
</file>