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536C3A83-1876-4EEF-B7DC-365F5B4D4B21}" xr6:coauthVersionLast="47" xr6:coauthVersionMax="47" xr10:uidLastSave="{00000000-0000-0000-0000-000000000000}"/>
  <bookViews>
    <workbookView xWindow="-120" yWindow="-120" windowWidth="29040" windowHeight="15720" activeTab="1" xr2:uid="{8F70801C-96D8-4333-965B-3A1BD315470C}"/>
  </bookViews>
  <sheets>
    <sheet name="すみれ拠点" sheetId="1" r:id="rId1"/>
    <sheet name="つぼみ拠点" sheetId="2" r:id="rId2"/>
  </sheets>
  <definedNames>
    <definedName name="_xlnm.Print_Titles" localSheetId="0">すみれ拠点!$1:$4</definedName>
    <definedName name="_xlnm.Print_Titles" localSheetId="1">つぼみ拠点!$1:$4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I76" i="2" s="1"/>
  <c r="E76" i="2"/>
  <c r="E75" i="2"/>
  <c r="E74" i="2"/>
  <c r="E73" i="2"/>
  <c r="I72" i="2"/>
  <c r="E72" i="2"/>
  <c r="I71" i="2"/>
  <c r="E71" i="2"/>
  <c r="I70" i="2"/>
  <c r="E70" i="2"/>
  <c r="I69" i="2"/>
  <c r="E69" i="2"/>
  <c r="I68" i="2"/>
  <c r="E68" i="2"/>
  <c r="I67" i="2"/>
  <c r="H67" i="2"/>
  <c r="G67" i="2"/>
  <c r="E67" i="2"/>
  <c r="I66" i="2"/>
  <c r="E66" i="2"/>
  <c r="I65" i="2"/>
  <c r="E65" i="2"/>
  <c r="I64" i="2"/>
  <c r="E64" i="2"/>
  <c r="I63" i="2"/>
  <c r="E63" i="2"/>
  <c r="I62" i="2"/>
  <c r="H62" i="2"/>
  <c r="G62" i="2"/>
  <c r="E62" i="2"/>
  <c r="E61" i="2"/>
  <c r="H60" i="2"/>
  <c r="H77" i="2" s="1"/>
  <c r="E60" i="2"/>
  <c r="I59" i="2"/>
  <c r="E59" i="2"/>
  <c r="I58" i="2"/>
  <c r="E58" i="2"/>
  <c r="I57" i="2"/>
  <c r="E57" i="2"/>
  <c r="I56" i="2"/>
  <c r="E56" i="2"/>
  <c r="I55" i="2"/>
  <c r="E55" i="2"/>
  <c r="I54" i="2"/>
  <c r="E54" i="2"/>
  <c r="I53" i="2"/>
  <c r="E53" i="2"/>
  <c r="I52" i="2"/>
  <c r="E52" i="2"/>
  <c r="I51" i="2"/>
  <c r="D51" i="2"/>
  <c r="C51" i="2"/>
  <c r="E51" i="2" s="1"/>
  <c r="I50" i="2"/>
  <c r="E50" i="2"/>
  <c r="I49" i="2"/>
  <c r="E49" i="2"/>
  <c r="I48" i="2"/>
  <c r="E48" i="2"/>
  <c r="I47" i="2"/>
  <c r="E47" i="2"/>
  <c r="D47" i="2"/>
  <c r="C47" i="2"/>
  <c r="H46" i="2"/>
  <c r="I46" i="2" s="1"/>
  <c r="G46" i="2"/>
  <c r="D46" i="2"/>
  <c r="C46" i="2"/>
  <c r="E46" i="2" s="1"/>
  <c r="E45" i="2"/>
  <c r="E44" i="2"/>
  <c r="E43" i="2"/>
  <c r="E42" i="2"/>
  <c r="E41" i="2"/>
  <c r="E40" i="2"/>
  <c r="E39" i="2"/>
  <c r="E38" i="2"/>
  <c r="E37" i="2"/>
  <c r="I36" i="2"/>
  <c r="E36" i="2"/>
  <c r="I35" i="2"/>
  <c r="E35" i="2"/>
  <c r="I34" i="2"/>
  <c r="E34" i="2"/>
  <c r="I33" i="2"/>
  <c r="E33" i="2"/>
  <c r="I32" i="2"/>
  <c r="E32" i="2"/>
  <c r="I31" i="2"/>
  <c r="E31" i="2"/>
  <c r="I30" i="2"/>
  <c r="E30" i="2"/>
  <c r="I29" i="2"/>
  <c r="E29" i="2"/>
  <c r="I28" i="2"/>
  <c r="E28" i="2"/>
  <c r="I27" i="2"/>
  <c r="E27" i="2"/>
  <c r="I26" i="2"/>
  <c r="E26" i="2"/>
  <c r="H25" i="2"/>
  <c r="G25" i="2"/>
  <c r="G7" i="2" s="1"/>
  <c r="E25" i="2"/>
  <c r="I24" i="2"/>
  <c r="E24" i="2"/>
  <c r="I23" i="2"/>
  <c r="E23" i="2"/>
  <c r="I22" i="2"/>
  <c r="E22" i="2"/>
  <c r="I21" i="2"/>
  <c r="E21" i="2"/>
  <c r="I20" i="2"/>
  <c r="E20" i="2"/>
  <c r="I19" i="2"/>
  <c r="E19" i="2"/>
  <c r="I18" i="2"/>
  <c r="E18" i="2"/>
  <c r="I17" i="2"/>
  <c r="E17" i="2"/>
  <c r="I16" i="2"/>
  <c r="E16" i="2"/>
  <c r="I15" i="2"/>
  <c r="E15" i="2"/>
  <c r="I14" i="2"/>
  <c r="E14" i="2"/>
  <c r="I13" i="2"/>
  <c r="D13" i="2"/>
  <c r="C13" i="2"/>
  <c r="E13" i="2" s="1"/>
  <c r="I12" i="2"/>
  <c r="E12" i="2"/>
  <c r="I11" i="2"/>
  <c r="E11" i="2"/>
  <c r="I10" i="2"/>
  <c r="E10" i="2"/>
  <c r="I9" i="2"/>
  <c r="D9" i="2"/>
  <c r="C9" i="2"/>
  <c r="E9" i="2" s="1"/>
  <c r="I8" i="2"/>
  <c r="D8" i="2"/>
  <c r="D7" i="2" s="1"/>
  <c r="D77" i="2" s="1"/>
  <c r="C8" i="2"/>
  <c r="C7" i="2" s="1"/>
  <c r="H7" i="2"/>
  <c r="E76" i="1"/>
  <c r="E75" i="1"/>
  <c r="E74" i="1"/>
  <c r="E73" i="1"/>
  <c r="I72" i="1"/>
  <c r="E72" i="1"/>
  <c r="I71" i="1"/>
  <c r="E71" i="1"/>
  <c r="I70" i="1"/>
  <c r="E70" i="1"/>
  <c r="I69" i="1"/>
  <c r="E69" i="1"/>
  <c r="I68" i="1"/>
  <c r="E68" i="1"/>
  <c r="H67" i="1"/>
  <c r="G67" i="1"/>
  <c r="I67" i="1" s="1"/>
  <c r="E67" i="1"/>
  <c r="I66" i="1"/>
  <c r="E66" i="1"/>
  <c r="I65" i="1"/>
  <c r="E65" i="1"/>
  <c r="I64" i="1"/>
  <c r="E64" i="1"/>
  <c r="I63" i="1"/>
  <c r="E63" i="1"/>
  <c r="H62" i="1"/>
  <c r="H76" i="1" s="1"/>
  <c r="G62" i="1"/>
  <c r="G76" i="1" s="1"/>
  <c r="I76" i="1" s="1"/>
  <c r="E62" i="1"/>
  <c r="E61" i="1"/>
  <c r="E60" i="1"/>
  <c r="I59" i="1"/>
  <c r="E59" i="1"/>
  <c r="I58" i="1"/>
  <c r="E58" i="1"/>
  <c r="I57" i="1"/>
  <c r="E57" i="1"/>
  <c r="I56" i="1"/>
  <c r="E56" i="1"/>
  <c r="I55" i="1"/>
  <c r="E55" i="1"/>
  <c r="I54" i="1"/>
  <c r="E54" i="1"/>
  <c r="I53" i="1"/>
  <c r="E53" i="1"/>
  <c r="I52" i="1"/>
  <c r="E52" i="1"/>
  <c r="I51" i="1"/>
  <c r="D51" i="1"/>
  <c r="C51" i="1"/>
  <c r="E51" i="1" s="1"/>
  <c r="I50" i="1"/>
  <c r="E50" i="1"/>
  <c r="I49" i="1"/>
  <c r="E49" i="1"/>
  <c r="I48" i="1"/>
  <c r="E48" i="1"/>
  <c r="I47" i="1"/>
  <c r="D47" i="1"/>
  <c r="C47" i="1"/>
  <c r="C46" i="1" s="1"/>
  <c r="E46" i="1" s="1"/>
  <c r="H46" i="1"/>
  <c r="G46" i="1"/>
  <c r="I46" i="1" s="1"/>
  <c r="D46" i="1"/>
  <c r="E45" i="1"/>
  <c r="E44" i="1"/>
  <c r="E43" i="1"/>
  <c r="E42" i="1"/>
  <c r="E41" i="1"/>
  <c r="E40" i="1"/>
  <c r="E39" i="1"/>
  <c r="E38" i="1"/>
  <c r="E37" i="1"/>
  <c r="I36" i="1"/>
  <c r="E36" i="1"/>
  <c r="I35" i="1"/>
  <c r="E35" i="1"/>
  <c r="I34" i="1"/>
  <c r="E34" i="1"/>
  <c r="I33" i="1"/>
  <c r="E33" i="1"/>
  <c r="I32" i="1"/>
  <c r="E32" i="1"/>
  <c r="I31" i="1"/>
  <c r="E31" i="1"/>
  <c r="I30" i="1"/>
  <c r="E30" i="1"/>
  <c r="I29" i="1"/>
  <c r="E29" i="1"/>
  <c r="I28" i="1"/>
  <c r="E28" i="1"/>
  <c r="I27" i="1"/>
  <c r="E27" i="1"/>
  <c r="I26" i="1"/>
  <c r="E26" i="1"/>
  <c r="H25" i="1"/>
  <c r="H7" i="1" s="1"/>
  <c r="H60" i="1" s="1"/>
  <c r="G25" i="1"/>
  <c r="I25" i="1" s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D13" i="1"/>
  <c r="C13" i="1"/>
  <c r="I12" i="1"/>
  <c r="E12" i="1"/>
  <c r="I11" i="1"/>
  <c r="E11" i="1"/>
  <c r="I10" i="1"/>
  <c r="E10" i="1"/>
  <c r="I9" i="1"/>
  <c r="D9" i="1"/>
  <c r="E9" i="1" s="1"/>
  <c r="C9" i="1"/>
  <c r="C8" i="1" s="1"/>
  <c r="I8" i="1"/>
  <c r="E7" i="2" l="1"/>
  <c r="C77" i="2"/>
  <c r="E77" i="2" s="1"/>
  <c r="E8" i="1"/>
  <c r="C7" i="1"/>
  <c r="H77" i="1"/>
  <c r="G60" i="2"/>
  <c r="I7" i="2"/>
  <c r="E8" i="2"/>
  <c r="G7" i="1"/>
  <c r="E47" i="1"/>
  <c r="I62" i="1"/>
  <c r="I25" i="2"/>
  <c r="D8" i="1"/>
  <c r="D7" i="1" s="1"/>
  <c r="D77" i="1" s="1"/>
  <c r="I7" i="1" l="1"/>
  <c r="G60" i="1"/>
  <c r="G77" i="2"/>
  <c r="I77" i="2" s="1"/>
  <c r="I60" i="2"/>
  <c r="E7" i="1"/>
  <c r="C77" i="1"/>
  <c r="E77" i="1" s="1"/>
  <c r="I60" i="1" l="1"/>
  <c r="G77" i="1"/>
  <c r="I77" i="1" s="1"/>
</calcChain>
</file>

<file path=xl/sharedStrings.xml><?xml version="1.0" encoding="utf-8"?>
<sst xmlns="http://schemas.openxmlformats.org/spreadsheetml/2006/main" count="284" uniqueCount="136">
  <si>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</si>
  <si>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すみれ拠点拠点区分  貸借対照表</t>
    <phoneticPr fontId="2"/>
  </si>
  <si>
    <t>令和7年3月31日現在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</si>
  <si>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</si>
  <si>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</si>
  <si>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</si>
  <si>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</si>
  <si>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</si>
  <si>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</si>
  <si>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</si>
  <si>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</si>
  <si>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</si>
  <si>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</si>
  <si>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　現金</t>
  </si>
  <si>
    <t>　事業未払金</t>
  </si>
  <si>
    <t>　　　現金</t>
  </si>
  <si>
    <t>　その他の未払金</t>
  </si>
  <si>
    <t>　　　小口現金</t>
  </si>
  <si>
    <t>　支払手形</t>
  </si>
  <si>
    <t>　　　小口現金（立替）</t>
  </si>
  <si>
    <t>　社会福祉連携推進業務短期運営資金借入金</t>
  </si>
  <si>
    <t>　　預金</t>
  </si>
  <si>
    <t>　役員等短期借入金</t>
  </si>
  <si>
    <t>　　　筑邦銀行3015650(特養すみれ)</t>
  </si>
  <si>
    <t>　１年以内返済予定社会福祉連携推進業務設備資金借入金</t>
  </si>
  <si>
    <t>　　　福岡中央銀行1099692</t>
  </si>
  <si>
    <t>　１年以内返済予定設備資金借入金</t>
  </si>
  <si>
    <t>　　　筑邦銀行3034300(ｼｮｰﾄすみれ)</t>
  </si>
  <si>
    <t>　１年以内返済予定社会福祉連携推進業務長期運営資金借入金</t>
  </si>
  <si>
    <t>　　　筑邦銀行3034384(法人本部)</t>
  </si>
  <si>
    <t>　１年以内返済予定長期運営資金借入金</t>
  </si>
  <si>
    <t>　　　筑邦銀行3036117(つぼみ共通)</t>
  </si>
  <si>
    <t>　１年以内返済予定リース債務</t>
  </si>
  <si>
    <t>　　　筑邦銀行3036120(つぼみ)</t>
  </si>
  <si>
    <t>　１年以内返済予定役員等長期借入金</t>
  </si>
  <si>
    <t>　　　筑邦銀行3035985(ｹｱﾎｰﾑつぼみ)</t>
  </si>
  <si>
    <t>　１年以内返済予定事業区分間長期借入金</t>
  </si>
  <si>
    <t>　　　福岡中央銀行1119040(ｼｮｰﾄすみれ)</t>
  </si>
  <si>
    <t>　１年以内返済予定拠点区分間長期借入金</t>
  </si>
  <si>
    <t>　事業未収金</t>
  </si>
  <si>
    <t>　１年以内支払予定長期未払金</t>
  </si>
  <si>
    <t>　未収金</t>
  </si>
  <si>
    <t>　未払費用</t>
  </si>
  <si>
    <t>　未収補助金</t>
  </si>
  <si>
    <t>　預り金</t>
  </si>
  <si>
    <t>　未収収益</t>
  </si>
  <si>
    <t>　職員預り金</t>
  </si>
  <si>
    <t>　貯蔵品</t>
  </si>
  <si>
    <t>　　社会保険料</t>
  </si>
  <si>
    <t>　医薬品</t>
  </si>
  <si>
    <t>　　雇用保険料</t>
  </si>
  <si>
    <t>　給食用材料</t>
  </si>
  <si>
    <t>　　源泉保険料</t>
  </si>
  <si>
    <t>　商品・製品</t>
  </si>
  <si>
    <t>　　住民税</t>
  </si>
  <si>
    <t>　仕掛品</t>
  </si>
  <si>
    <t>　前受金</t>
  </si>
  <si>
    <t>　立替金</t>
  </si>
  <si>
    <t>　前受収益</t>
  </si>
  <si>
    <t>　前払金</t>
  </si>
  <si>
    <t>　事業区分間借入金</t>
  </si>
  <si>
    <t>　前払費用</t>
  </si>
  <si>
    <t>　拠点区分間借入金</t>
  </si>
  <si>
    <t>　１年以内回収予定社会福祉連携推進業務長期貸付金</t>
  </si>
  <si>
    <t>　仮受金</t>
  </si>
  <si>
    <t>　１年以内回収予定長期貸付金</t>
  </si>
  <si>
    <t>　賞与引当金</t>
  </si>
  <si>
    <t>　１年以内回収予定事業区分間長期貸付金</t>
  </si>
  <si>
    <t>　その他の流動負債</t>
  </si>
  <si>
    <t>　１年以内回収予定拠点区分間長期貸付金</t>
  </si>
  <si>
    <t>　社会福祉連携推進業務短期貸付金</t>
  </si>
  <si>
    <t>　短期貸付金</t>
  </si>
  <si>
    <t>　事業区分間貸付金</t>
  </si>
  <si>
    <t>　拠点区分間貸付金</t>
  </si>
  <si>
    <t>　仮払金</t>
  </si>
  <si>
    <t>　その他の流動資産</t>
  </si>
  <si>
    <t>　貸倒引当金</t>
  </si>
  <si>
    <t>　徴収不能引当金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</si>
  <si>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</si>
  <si>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</si>
  <si>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</si>
  <si>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</si>
  <si>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</si>
  <si>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</si>
  <si>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</si>
  <si>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</si>
  <si>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</si>
  <si>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</si>
  <si>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その他の固定資産</t>
  </si>
  <si>
    <t>　リース債務</t>
  </si>
  <si>
    <t>　役員等長期借入金</t>
  </si>
  <si>
    <t>　事業区分間長期借入金</t>
  </si>
  <si>
    <t>　構築物</t>
  </si>
  <si>
    <t>　拠点区分間長期借入金</t>
  </si>
  <si>
    <t>　機械及び装置</t>
  </si>
  <si>
    <t>　退職給付引当金</t>
  </si>
  <si>
    <t>　車輌運搬具</t>
  </si>
  <si>
    <t>　役員退職慰労引当金</t>
  </si>
  <si>
    <t>　器具及び備品</t>
  </si>
  <si>
    <t>　長期未払金</t>
  </si>
  <si>
    <t>　建設仮勘定</t>
  </si>
  <si>
    <t>　長期預り金</t>
  </si>
  <si>
    <t>　有形リース資産</t>
  </si>
  <si>
    <t>　その他の固定負債</t>
  </si>
  <si>
    <t>　権利</t>
  </si>
  <si>
    <t>負債の部合計</t>
  </si>
  <si>
    <t>　ソフトウェア</t>
  </si>
  <si>
    <t>純資産の部</t>
  </si>
  <si>
    <t>　無形リース資産</t>
  </si>
  <si>
    <t>基本金</t>
  </si>
  <si>
    <t>　社会福祉連携推進業務長期貸付金</t>
  </si>
  <si>
    <t>　第一号基本金</t>
  </si>
  <si>
    <t>　長期貸付金</t>
  </si>
  <si>
    <t>　第二号基本金</t>
  </si>
  <si>
    <t>　事業区分間長期貸付金</t>
  </si>
  <si>
    <t>　第三号基本金</t>
  </si>
  <si>
    <t>　拠点区分間長期貸付金</t>
  </si>
  <si>
    <t>国庫補助金等特別積立金</t>
  </si>
  <si>
    <t>　退職給付引当資産</t>
  </si>
  <si>
    <t>その他の積立金</t>
  </si>
  <si>
    <t>　長期預り金積立資産</t>
  </si>
  <si>
    <t>　その他の積立金</t>
  </si>
  <si>
    <t>　その他の積立資産</t>
  </si>
  <si>
    <t>　修繕積立金</t>
  </si>
  <si>
    <t>　修繕積立資産</t>
  </si>
  <si>
    <t>　設備整備積立金</t>
  </si>
  <si>
    <t>　施設整備積立資産</t>
  </si>
  <si>
    <t>次期繰越活動増減差額</t>
  </si>
  <si>
    <t>　差入保証金</t>
  </si>
  <si>
    <t>（うち当期活動増減差額）</t>
  </si>
  <si>
    <t>　長期前払費用</t>
  </si>
  <si>
    <t>　その他の固定資産</t>
  </si>
  <si>
    <t>純資産の部合計</t>
  </si>
  <si>
    <t>資産の部合計</t>
  </si>
  <si>
    <t>負債及び純資産の部合計</t>
  </si>
  <si>
    <t>つぼみ拠点拠点区分  貸借対照表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</si>
</sst>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D5040F7D-BCA8-4A3D-863B-7FDCF925B3FB}"/>
    <cellStyle name="標準 3" xfId="2" xr:uid="{67EBA9D6-34B6-48A1-8051-20E2A3FD0F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B481-CA4F-42D0-BE99-841FD1BE9B25}">
  <sheetPr>
    <pageSetUpPr fitToPage="1"/>
  </sheetPr>
  <dimension ref="A1:I77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+C8+C22+C23+C24+C25+C26+C27+C28+C29+C30+C31+C32+C33+C34+C35+C36+C37+C38+C39+C40+C41+C42+C43-ABS(C44)-ABS(C45)</f>
        <v>41759469</v>
      </c>
      <c r="D7" s="14">
        <f>+D8+D22+D23+D24+D25+D26+D27+D28+D29+D30+D31+D32+D33+D34+D35+D36+D37+D38+D39+D40+D41+D42+D43-ABS(D44)-ABS(D45)</f>
        <v>52880964</v>
      </c>
      <c r="E7" s="14">
        <f>C7-D7</f>
        <v>-11121495</v>
      </c>
      <c r="F7" s="13" t="s">
        <v>10</v>
      </c>
      <c r="G7" s="14">
        <f>+G8+G9+G10+G11+G12+G13+G14+G15+G16+G17+G18+G19+G20+G21+G22+G23+G24+G25+G30+G31+G32+G33+G34+G35+G36</f>
        <v>33134885</v>
      </c>
      <c r="H7" s="14">
        <f>+H8+H9+H10+H11+H12+H13+H14+H15+H16+H17+H18+H19+H20+H21+H22+H23+H24+H25+H30+H31+H32+H33+H34+H35+H36</f>
        <v>36285630</v>
      </c>
      <c r="I7" s="14">
        <f>G7-H7</f>
        <v>-3150745</v>
      </c>
    </row>
    <row r="8" spans="1:9" x14ac:dyDescent="0.4">
      <c r="A8" s="1"/>
      <c r="B8" s="15" t="s">
        <v>11</v>
      </c>
      <c r="C8" s="16">
        <f>+C9+C13</f>
        <v>15197248</v>
      </c>
      <c r="D8" s="16">
        <f>+D9+D13</f>
        <v>26809064</v>
      </c>
      <c r="E8" s="16">
        <f t="shared" ref="E8:E71" si="0">C8-D8</f>
        <v>-11611816</v>
      </c>
      <c r="F8" s="15" t="s">
        <v>12</v>
      </c>
      <c r="G8" s="16"/>
      <c r="H8" s="16"/>
      <c r="I8" s="16">
        <f t="shared" ref="I8:I71" si="1">G8-H8</f>
        <v>0</v>
      </c>
    </row>
    <row r="9" spans="1:9" x14ac:dyDescent="0.4">
      <c r="A9" s="1"/>
      <c r="B9" s="17" t="s">
        <v>13</v>
      </c>
      <c r="C9" s="18">
        <f>+C10+C11+C12</f>
        <v>139238</v>
      </c>
      <c r="D9" s="18">
        <f>+D10+D11+D12</f>
        <v>113606</v>
      </c>
      <c r="E9" s="18">
        <f t="shared" si="0"/>
        <v>25632</v>
      </c>
      <c r="F9" s="17" t="s">
        <v>14</v>
      </c>
      <c r="G9" s="18">
        <v>13379420</v>
      </c>
      <c r="H9" s="18">
        <v>16124385</v>
      </c>
      <c r="I9" s="18">
        <f t="shared" si="1"/>
        <v>-2744965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73885</v>
      </c>
      <c r="D11" s="18">
        <v>57389</v>
      </c>
      <c r="E11" s="18">
        <f t="shared" si="0"/>
        <v>16496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65353</v>
      </c>
      <c r="D12" s="18">
        <v>56217</v>
      </c>
      <c r="E12" s="18">
        <f t="shared" si="0"/>
        <v>9136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>
        <f>+C14+C15+C16+C17+C18+C19+C20+C21</f>
        <v>15058010</v>
      </c>
      <c r="D13" s="18">
        <f>+D14+D15+D16+D17+D18+D19+D20+D21</f>
        <v>26695458</v>
      </c>
      <c r="E13" s="18">
        <f t="shared" si="0"/>
        <v>-11637448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>
        <v>13232225</v>
      </c>
      <c r="D14" s="18">
        <v>24445419</v>
      </c>
      <c r="E14" s="18">
        <f t="shared" si="0"/>
        <v>-11213194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>
        <v>23332</v>
      </c>
      <c r="D15" s="18">
        <v>23912</v>
      </c>
      <c r="E15" s="18">
        <f t="shared" si="0"/>
        <v>-580</v>
      </c>
      <c r="F15" s="17" t="s">
        <v>26</v>
      </c>
      <c r="G15" s="18">
        <v>10069991</v>
      </c>
      <c r="H15" s="18">
        <v>10069734</v>
      </c>
      <c r="I15" s="18">
        <f t="shared" si="1"/>
        <v>257</v>
      </c>
    </row>
    <row r="16" spans="1:9" x14ac:dyDescent="0.4">
      <c r="A16" s="1"/>
      <c r="B16" s="17" t="s">
        <v>27</v>
      </c>
      <c r="C16" s="18">
        <v>1673615</v>
      </c>
      <c r="D16" s="18">
        <v>1658524</v>
      </c>
      <c r="E16" s="18">
        <f t="shared" si="0"/>
        <v>15091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>
        <v>128838</v>
      </c>
      <c r="D17" s="18">
        <v>567603</v>
      </c>
      <c r="E17" s="18">
        <f t="shared" si="0"/>
        <v>-438765</v>
      </c>
      <c r="F17" s="17" t="s">
        <v>30</v>
      </c>
      <c r="G17" s="18"/>
      <c r="H17" s="18"/>
      <c r="I17" s="18">
        <f t="shared" si="1"/>
        <v>0</v>
      </c>
    </row>
    <row r="18" spans="1:9" x14ac:dyDescent="0.4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>
        <v>1448700</v>
      </c>
      <c r="H18" s="18">
        <v>1169520</v>
      </c>
      <c r="I18" s="18">
        <f t="shared" si="1"/>
        <v>279180</v>
      </c>
    </row>
    <row r="19" spans="1:9" x14ac:dyDescent="0.4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x14ac:dyDescent="0.4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x14ac:dyDescent="0.4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x14ac:dyDescent="0.4">
      <c r="A22" s="1"/>
      <c r="B22" s="17" t="s">
        <v>39</v>
      </c>
      <c r="C22" s="18">
        <v>25206852</v>
      </c>
      <c r="D22" s="18">
        <v>25057038</v>
      </c>
      <c r="E22" s="18">
        <f t="shared" si="0"/>
        <v>149814</v>
      </c>
      <c r="F22" s="17" t="s">
        <v>40</v>
      </c>
      <c r="G22" s="18"/>
      <c r="H22" s="18"/>
      <c r="I22" s="18">
        <f t="shared" si="1"/>
        <v>0</v>
      </c>
    </row>
    <row r="23" spans="1:9" x14ac:dyDescent="0.4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x14ac:dyDescent="0.4">
      <c r="A24" s="1"/>
      <c r="B24" s="17" t="s">
        <v>43</v>
      </c>
      <c r="C24" s="18">
        <v>962067</v>
      </c>
      <c r="D24" s="18">
        <v>621560</v>
      </c>
      <c r="E24" s="18">
        <f t="shared" si="0"/>
        <v>340507</v>
      </c>
      <c r="F24" s="17" t="s">
        <v>44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>
        <f>+G26+G27+G28+G29</f>
        <v>313710</v>
      </c>
      <c r="H25" s="18">
        <f>+H26+H27+H28+H29</f>
        <v>315940</v>
      </c>
      <c r="I25" s="18">
        <f t="shared" si="1"/>
        <v>-2230</v>
      </c>
    </row>
    <row r="26" spans="1:9" x14ac:dyDescent="0.4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x14ac:dyDescent="0.4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>
        <v>313710</v>
      </c>
      <c r="H28" s="18">
        <v>315940</v>
      </c>
      <c r="I28" s="18">
        <f t="shared" si="1"/>
        <v>-2230</v>
      </c>
    </row>
    <row r="29" spans="1:9" x14ac:dyDescent="0.4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55</v>
      </c>
      <c r="C30" s="18"/>
      <c r="D30" s="18"/>
      <c r="E30" s="18">
        <f t="shared" si="0"/>
        <v>0</v>
      </c>
      <c r="F30" s="17" t="s">
        <v>56</v>
      </c>
      <c r="G30" s="18"/>
      <c r="H30" s="18"/>
      <c r="I30" s="18">
        <f t="shared" si="1"/>
        <v>0</v>
      </c>
    </row>
    <row r="31" spans="1:9" x14ac:dyDescent="0.4">
      <c r="A31" s="1"/>
      <c r="B31" s="17" t="s">
        <v>57</v>
      </c>
      <c r="C31" s="18"/>
      <c r="D31" s="18"/>
      <c r="E31" s="18">
        <f t="shared" si="0"/>
        <v>0</v>
      </c>
      <c r="F31" s="17" t="s">
        <v>58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59</v>
      </c>
      <c r="C32" s="18"/>
      <c r="D32" s="18"/>
      <c r="E32" s="18">
        <f t="shared" si="0"/>
        <v>0</v>
      </c>
      <c r="F32" s="17" t="s">
        <v>60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61</v>
      </c>
      <c r="C33" s="18">
        <v>393302</v>
      </c>
      <c r="D33" s="18">
        <v>393302</v>
      </c>
      <c r="E33" s="18">
        <f t="shared" si="0"/>
        <v>0</v>
      </c>
      <c r="F33" s="17" t="s">
        <v>62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63</v>
      </c>
      <c r="C34" s="18"/>
      <c r="D34" s="18"/>
      <c r="E34" s="18">
        <f t="shared" si="0"/>
        <v>0</v>
      </c>
      <c r="F34" s="17" t="s">
        <v>64</v>
      </c>
      <c r="G34" s="18"/>
      <c r="H34" s="18"/>
      <c r="I34" s="18">
        <f t="shared" si="1"/>
        <v>0</v>
      </c>
    </row>
    <row r="35" spans="1:9" x14ac:dyDescent="0.4">
      <c r="A35" s="1"/>
      <c r="B35" s="17" t="s">
        <v>65</v>
      </c>
      <c r="C35" s="18"/>
      <c r="D35" s="18"/>
      <c r="E35" s="18">
        <f t="shared" si="0"/>
        <v>0</v>
      </c>
      <c r="F35" s="17" t="s">
        <v>66</v>
      </c>
      <c r="G35" s="18">
        <v>7923064</v>
      </c>
      <c r="H35" s="18">
        <v>8606051</v>
      </c>
      <c r="I35" s="18">
        <f t="shared" si="1"/>
        <v>-682987</v>
      </c>
    </row>
    <row r="36" spans="1:9" x14ac:dyDescent="0.4">
      <c r="A36" s="1"/>
      <c r="B36" s="17" t="s">
        <v>67</v>
      </c>
      <c r="C36" s="18"/>
      <c r="D36" s="18"/>
      <c r="E36" s="18">
        <f t="shared" si="0"/>
        <v>0</v>
      </c>
      <c r="F36" s="17" t="s">
        <v>68</v>
      </c>
      <c r="G36" s="18"/>
      <c r="H36" s="18"/>
      <c r="I36" s="18">
        <f t="shared" si="1"/>
        <v>0</v>
      </c>
    </row>
    <row r="37" spans="1:9" x14ac:dyDescent="0.4">
      <c r="A37" s="1"/>
      <c r="B37" s="17" t="s">
        <v>69</v>
      </c>
      <c r="C37" s="18"/>
      <c r="D37" s="18"/>
      <c r="E37" s="18">
        <f t="shared" si="0"/>
        <v>0</v>
      </c>
      <c r="F37" s="17"/>
      <c r="G37" s="18"/>
      <c r="H37" s="18"/>
      <c r="I37" s="18"/>
    </row>
    <row r="38" spans="1:9" x14ac:dyDescent="0.4">
      <c r="A38" s="1"/>
      <c r="B38" s="17" t="s">
        <v>70</v>
      </c>
      <c r="C38" s="18"/>
      <c r="D38" s="18"/>
      <c r="E38" s="18">
        <f t="shared" si="0"/>
        <v>0</v>
      </c>
      <c r="F38" s="17"/>
      <c r="G38" s="18"/>
      <c r="H38" s="18"/>
      <c r="I38" s="18"/>
    </row>
    <row r="39" spans="1:9" x14ac:dyDescent="0.4">
      <c r="A39" s="1"/>
      <c r="B39" s="17" t="s">
        <v>71</v>
      </c>
      <c r="C39" s="18"/>
      <c r="D39" s="18"/>
      <c r="E39" s="18">
        <f t="shared" si="0"/>
        <v>0</v>
      </c>
      <c r="F39" s="17"/>
      <c r="G39" s="18"/>
      <c r="H39" s="18"/>
      <c r="I39" s="18"/>
    </row>
    <row r="40" spans="1:9" x14ac:dyDescent="0.4">
      <c r="A40" s="1"/>
      <c r="B40" s="17" t="s">
        <v>72</v>
      </c>
      <c r="C40" s="18"/>
      <c r="D40" s="18"/>
      <c r="E40" s="18">
        <f t="shared" si="0"/>
        <v>0</v>
      </c>
      <c r="F40" s="17"/>
      <c r="G40" s="18"/>
      <c r="H40" s="18"/>
      <c r="I40" s="18"/>
    </row>
    <row r="41" spans="1:9" x14ac:dyDescent="0.4">
      <c r="A41" s="1"/>
      <c r="B41" s="17" t="s">
        <v>73</v>
      </c>
      <c r="C41" s="18"/>
      <c r="D41" s="18"/>
      <c r="E41" s="18">
        <f t="shared" si="0"/>
        <v>0</v>
      </c>
      <c r="F41" s="17"/>
      <c r="G41" s="18"/>
      <c r="H41" s="18"/>
      <c r="I41" s="18"/>
    </row>
    <row r="42" spans="1:9" x14ac:dyDescent="0.4">
      <c r="A42" s="1"/>
      <c r="B42" s="17" t="s">
        <v>74</v>
      </c>
      <c r="C42" s="18"/>
      <c r="D42" s="18"/>
      <c r="E42" s="18">
        <f t="shared" si="0"/>
        <v>0</v>
      </c>
      <c r="F42" s="17"/>
      <c r="G42" s="18"/>
      <c r="H42" s="18"/>
      <c r="I42" s="18"/>
    </row>
    <row r="43" spans="1:9" x14ac:dyDescent="0.4">
      <c r="A43" s="1"/>
      <c r="B43" s="17" t="s">
        <v>75</v>
      </c>
      <c r="C43" s="18"/>
      <c r="D43" s="18"/>
      <c r="E43" s="18">
        <f t="shared" si="0"/>
        <v>0</v>
      </c>
      <c r="F43" s="17"/>
      <c r="G43" s="18"/>
      <c r="H43" s="18"/>
      <c r="I43" s="18"/>
    </row>
    <row r="44" spans="1:9" x14ac:dyDescent="0.4">
      <c r="A44" s="1"/>
      <c r="B44" s="17" t="s">
        <v>76</v>
      </c>
      <c r="C44" s="18"/>
      <c r="D44" s="18"/>
      <c r="E44" s="18">
        <f t="shared" si="0"/>
        <v>0</v>
      </c>
      <c r="F44" s="17"/>
      <c r="G44" s="18"/>
      <c r="H44" s="18"/>
      <c r="I44" s="18"/>
    </row>
    <row r="45" spans="1:9" x14ac:dyDescent="0.4">
      <c r="A45" s="1"/>
      <c r="B45" s="17" t="s">
        <v>77</v>
      </c>
      <c r="C45" s="18"/>
      <c r="D45" s="18"/>
      <c r="E45" s="18">
        <f t="shared" si="0"/>
        <v>0</v>
      </c>
      <c r="F45" s="17"/>
      <c r="G45" s="18"/>
      <c r="H45" s="18"/>
      <c r="I45" s="18"/>
    </row>
    <row r="46" spans="1:9" x14ac:dyDescent="0.4">
      <c r="A46" s="1"/>
      <c r="B46" s="13" t="s">
        <v>78</v>
      </c>
      <c r="C46" s="14">
        <f>+C47 +C51</f>
        <v>189802420</v>
      </c>
      <c r="D46" s="14">
        <f>+D47 +D51</f>
        <v>198651711</v>
      </c>
      <c r="E46" s="14">
        <f t="shared" si="0"/>
        <v>-8849291</v>
      </c>
      <c r="F46" s="13" t="s">
        <v>79</v>
      </c>
      <c r="G46" s="14">
        <f>+G47+G48+G49+G50+G51+G52+G53+G54+G55+G56+G57+G58+G59</f>
        <v>72734234</v>
      </c>
      <c r="H46" s="14">
        <f>+H47+H48+H49+H50+H51+H52+H53+H54+H55+H56+H57+H58+H59</f>
        <v>80761587</v>
      </c>
      <c r="I46" s="14">
        <f t="shared" si="1"/>
        <v>-8027353</v>
      </c>
    </row>
    <row r="47" spans="1:9" x14ac:dyDescent="0.4">
      <c r="A47" s="1"/>
      <c r="B47" s="13" t="s">
        <v>80</v>
      </c>
      <c r="C47" s="14">
        <f>+C48+C49+C50</f>
        <v>130901380</v>
      </c>
      <c r="D47" s="14">
        <f>+D48+D49+D50</f>
        <v>147512893</v>
      </c>
      <c r="E47" s="14">
        <f t="shared" si="0"/>
        <v>-16611513</v>
      </c>
      <c r="F47" s="15" t="s">
        <v>81</v>
      </c>
      <c r="G47" s="16"/>
      <c r="H47" s="16"/>
      <c r="I47" s="16">
        <f t="shared" si="1"/>
        <v>0</v>
      </c>
    </row>
    <row r="48" spans="1:9" x14ac:dyDescent="0.4">
      <c r="A48" s="1"/>
      <c r="B48" s="15" t="s">
        <v>82</v>
      </c>
      <c r="C48" s="16">
        <v>49800000</v>
      </c>
      <c r="D48" s="16">
        <v>49800000</v>
      </c>
      <c r="E48" s="16">
        <f t="shared" si="0"/>
        <v>0</v>
      </c>
      <c r="F48" s="17" t="s">
        <v>83</v>
      </c>
      <c r="G48" s="18">
        <v>69426204</v>
      </c>
      <c r="H48" s="18">
        <v>79494607</v>
      </c>
      <c r="I48" s="18">
        <f t="shared" si="1"/>
        <v>-10068403</v>
      </c>
    </row>
    <row r="49" spans="1:9" x14ac:dyDescent="0.4">
      <c r="A49" s="1"/>
      <c r="B49" s="17" t="s">
        <v>84</v>
      </c>
      <c r="C49" s="18">
        <v>81101380</v>
      </c>
      <c r="D49" s="18">
        <v>97712893</v>
      </c>
      <c r="E49" s="18">
        <f t="shared" si="0"/>
        <v>-16611513</v>
      </c>
      <c r="F49" s="17" t="s">
        <v>85</v>
      </c>
      <c r="G49" s="18"/>
      <c r="H49" s="18"/>
      <c r="I49" s="18">
        <f t="shared" si="1"/>
        <v>0</v>
      </c>
    </row>
    <row r="50" spans="1:9" x14ac:dyDescent="0.4">
      <c r="A50" s="1"/>
      <c r="B50" s="17" t="s">
        <v>86</v>
      </c>
      <c r="C50" s="18"/>
      <c r="D50" s="18"/>
      <c r="E50" s="18">
        <f t="shared" si="0"/>
        <v>0</v>
      </c>
      <c r="F50" s="17" t="s">
        <v>87</v>
      </c>
      <c r="G50" s="18"/>
      <c r="H50" s="18"/>
      <c r="I50" s="18">
        <f t="shared" si="1"/>
        <v>0</v>
      </c>
    </row>
    <row r="51" spans="1:9" x14ac:dyDescent="0.4">
      <c r="A51" s="1"/>
      <c r="B51" s="13" t="s">
        <v>88</v>
      </c>
      <c r="C51" s="14">
        <f>+C52+C53+C54+C55+C56+C57+C58+C59+C60+C61+C62+C63+C64+C65+C66+C67+C68+C69+C70+C71+C72+C73+C74-ABS(C75)-ABS(C76)</f>
        <v>58901040</v>
      </c>
      <c r="D51" s="14">
        <f>+D52+D53+D54+D55+D56+D57+D58+D59+D60+D61+D62+D63+D64+D65+D66+D67+D68+D69+D70+D71+D72+D73+D74-ABS(D75)-ABS(D76)</f>
        <v>51138818</v>
      </c>
      <c r="E51" s="14">
        <f t="shared" si="0"/>
        <v>7762222</v>
      </c>
      <c r="F51" s="17" t="s">
        <v>89</v>
      </c>
      <c r="G51" s="18">
        <v>3308030</v>
      </c>
      <c r="H51" s="18">
        <v>1266980</v>
      </c>
      <c r="I51" s="18">
        <f t="shared" si="1"/>
        <v>2041050</v>
      </c>
    </row>
    <row r="52" spans="1:9" x14ac:dyDescent="0.4">
      <c r="A52" s="1"/>
      <c r="B52" s="15" t="s">
        <v>82</v>
      </c>
      <c r="C52" s="16"/>
      <c r="D52" s="16"/>
      <c r="E52" s="16">
        <f t="shared" si="0"/>
        <v>0</v>
      </c>
      <c r="F52" s="17" t="s">
        <v>90</v>
      </c>
      <c r="G52" s="18"/>
      <c r="H52" s="18"/>
      <c r="I52" s="18">
        <f t="shared" si="1"/>
        <v>0</v>
      </c>
    </row>
    <row r="53" spans="1:9" x14ac:dyDescent="0.4">
      <c r="A53" s="1"/>
      <c r="B53" s="17" t="s">
        <v>84</v>
      </c>
      <c r="C53" s="18">
        <v>7543497</v>
      </c>
      <c r="D53" s="18">
        <v>700632</v>
      </c>
      <c r="E53" s="18">
        <f t="shared" si="0"/>
        <v>6842865</v>
      </c>
      <c r="F53" s="17" t="s">
        <v>91</v>
      </c>
      <c r="G53" s="18"/>
      <c r="H53" s="18"/>
      <c r="I53" s="18">
        <f t="shared" si="1"/>
        <v>0</v>
      </c>
    </row>
    <row r="54" spans="1:9" x14ac:dyDescent="0.4">
      <c r="A54" s="1"/>
      <c r="B54" s="17" t="s">
        <v>92</v>
      </c>
      <c r="C54" s="18">
        <v>35196801</v>
      </c>
      <c r="D54" s="18">
        <v>35213183</v>
      </c>
      <c r="E54" s="18">
        <f t="shared" si="0"/>
        <v>-16382</v>
      </c>
      <c r="F54" s="17" t="s">
        <v>93</v>
      </c>
      <c r="G54" s="18"/>
      <c r="H54" s="18"/>
      <c r="I54" s="18">
        <f t="shared" si="1"/>
        <v>0</v>
      </c>
    </row>
    <row r="55" spans="1:9" x14ac:dyDescent="0.4">
      <c r="A55" s="1"/>
      <c r="B55" s="17" t="s">
        <v>94</v>
      </c>
      <c r="C55" s="18">
        <v>9627934</v>
      </c>
      <c r="D55" s="18">
        <v>10244484</v>
      </c>
      <c r="E55" s="18">
        <f t="shared" si="0"/>
        <v>-616550</v>
      </c>
      <c r="F55" s="17" t="s">
        <v>95</v>
      </c>
      <c r="G55" s="18"/>
      <c r="H55" s="18"/>
      <c r="I55" s="18">
        <f t="shared" si="1"/>
        <v>0</v>
      </c>
    </row>
    <row r="56" spans="1:9" x14ac:dyDescent="0.4">
      <c r="A56" s="1"/>
      <c r="B56" s="17" t="s">
        <v>96</v>
      </c>
      <c r="C56" s="18">
        <v>1</v>
      </c>
      <c r="D56" s="18">
        <v>1</v>
      </c>
      <c r="E56" s="18">
        <f t="shared" si="0"/>
        <v>0</v>
      </c>
      <c r="F56" s="17" t="s">
        <v>97</v>
      </c>
      <c r="G56" s="18"/>
      <c r="H56" s="18"/>
      <c r="I56" s="18">
        <f t="shared" si="1"/>
        <v>0</v>
      </c>
    </row>
    <row r="57" spans="1:9" x14ac:dyDescent="0.4">
      <c r="A57" s="1"/>
      <c r="B57" s="17" t="s">
        <v>98</v>
      </c>
      <c r="C57" s="18">
        <v>1331422</v>
      </c>
      <c r="D57" s="18">
        <v>1688507</v>
      </c>
      <c r="E57" s="18">
        <f t="shared" si="0"/>
        <v>-357085</v>
      </c>
      <c r="F57" s="17" t="s">
        <v>99</v>
      </c>
      <c r="G57" s="18"/>
      <c r="H57" s="18"/>
      <c r="I57" s="18">
        <f t="shared" si="1"/>
        <v>0</v>
      </c>
    </row>
    <row r="58" spans="1:9" x14ac:dyDescent="0.4">
      <c r="A58" s="1"/>
      <c r="B58" s="17" t="s">
        <v>100</v>
      </c>
      <c r="C58" s="18"/>
      <c r="D58" s="18"/>
      <c r="E58" s="18">
        <f t="shared" si="0"/>
        <v>0</v>
      </c>
      <c r="F58" s="17" t="s">
        <v>101</v>
      </c>
      <c r="G58" s="18"/>
      <c r="H58" s="18"/>
      <c r="I58" s="18">
        <f t="shared" si="1"/>
        <v>0</v>
      </c>
    </row>
    <row r="59" spans="1:9" x14ac:dyDescent="0.4">
      <c r="A59" s="1"/>
      <c r="B59" s="17" t="s">
        <v>102</v>
      </c>
      <c r="C59" s="18">
        <v>3489750</v>
      </c>
      <c r="D59" s="18"/>
      <c r="E59" s="18">
        <f t="shared" si="0"/>
        <v>3489750</v>
      </c>
      <c r="F59" s="17" t="s">
        <v>103</v>
      </c>
      <c r="G59" s="18"/>
      <c r="H59" s="18"/>
      <c r="I59" s="18">
        <f t="shared" si="1"/>
        <v>0</v>
      </c>
    </row>
    <row r="60" spans="1:9" x14ac:dyDescent="0.4">
      <c r="A60" s="1"/>
      <c r="B60" s="17" t="s">
        <v>104</v>
      </c>
      <c r="C60" s="18">
        <v>51353</v>
      </c>
      <c r="D60" s="18">
        <v>68907</v>
      </c>
      <c r="E60" s="18">
        <f t="shared" si="0"/>
        <v>-17554</v>
      </c>
      <c r="F60" s="13" t="s">
        <v>105</v>
      </c>
      <c r="G60" s="14">
        <f>+G7 +G46</f>
        <v>105869119</v>
      </c>
      <c r="H60" s="14">
        <f>+H7 +H46</f>
        <v>117047217</v>
      </c>
      <c r="I60" s="14">
        <f t="shared" si="1"/>
        <v>-11178098</v>
      </c>
    </row>
    <row r="61" spans="1:9" x14ac:dyDescent="0.4">
      <c r="A61" s="1"/>
      <c r="B61" s="17" t="s">
        <v>106</v>
      </c>
      <c r="C61" s="18"/>
      <c r="D61" s="18"/>
      <c r="E61" s="18">
        <f t="shared" si="0"/>
        <v>0</v>
      </c>
      <c r="F61" s="19" t="s">
        <v>107</v>
      </c>
      <c r="G61" s="20"/>
      <c r="H61" s="20"/>
      <c r="I61" s="21"/>
    </row>
    <row r="62" spans="1:9" x14ac:dyDescent="0.4">
      <c r="A62" s="1"/>
      <c r="B62" s="17" t="s">
        <v>108</v>
      </c>
      <c r="C62" s="18">
        <v>1266980</v>
      </c>
      <c r="D62" s="18">
        <v>2436500</v>
      </c>
      <c r="E62" s="18">
        <f t="shared" si="0"/>
        <v>-1169520</v>
      </c>
      <c r="F62" s="15" t="s">
        <v>109</v>
      </c>
      <c r="G62" s="16">
        <f>+G63+G64+G65</f>
        <v>99800000</v>
      </c>
      <c r="H62" s="16">
        <f>+H63+H64+H65</f>
        <v>99800000</v>
      </c>
      <c r="I62" s="16">
        <f t="shared" si="1"/>
        <v>0</v>
      </c>
    </row>
    <row r="63" spans="1:9" x14ac:dyDescent="0.4">
      <c r="A63" s="1"/>
      <c r="B63" s="17" t="s">
        <v>110</v>
      </c>
      <c r="C63" s="18"/>
      <c r="D63" s="18"/>
      <c r="E63" s="18">
        <f t="shared" si="0"/>
        <v>0</v>
      </c>
      <c r="F63" s="17" t="s">
        <v>111</v>
      </c>
      <c r="G63" s="18">
        <v>84800000</v>
      </c>
      <c r="H63" s="18">
        <v>84800000</v>
      </c>
      <c r="I63" s="18">
        <f t="shared" si="1"/>
        <v>0</v>
      </c>
    </row>
    <row r="64" spans="1:9" x14ac:dyDescent="0.4">
      <c r="A64" s="1"/>
      <c r="B64" s="17" t="s">
        <v>112</v>
      </c>
      <c r="C64" s="18"/>
      <c r="D64" s="18"/>
      <c r="E64" s="18">
        <f t="shared" si="0"/>
        <v>0</v>
      </c>
      <c r="F64" s="17" t="s">
        <v>113</v>
      </c>
      <c r="G64" s="18"/>
      <c r="H64" s="18"/>
      <c r="I64" s="18">
        <f t="shared" si="1"/>
        <v>0</v>
      </c>
    </row>
    <row r="65" spans="1:9" x14ac:dyDescent="0.4">
      <c r="A65" s="1"/>
      <c r="B65" s="17" t="s">
        <v>114</v>
      </c>
      <c r="C65" s="18"/>
      <c r="D65" s="18"/>
      <c r="E65" s="18">
        <f t="shared" si="0"/>
        <v>0</v>
      </c>
      <c r="F65" s="17" t="s">
        <v>115</v>
      </c>
      <c r="G65" s="18">
        <v>15000000</v>
      </c>
      <c r="H65" s="18">
        <v>15000000</v>
      </c>
      <c r="I65" s="18">
        <f t="shared" si="1"/>
        <v>0</v>
      </c>
    </row>
    <row r="66" spans="1:9" x14ac:dyDescent="0.4">
      <c r="A66" s="1"/>
      <c r="B66" s="17" t="s">
        <v>116</v>
      </c>
      <c r="C66" s="18"/>
      <c r="D66" s="18"/>
      <c r="E66" s="18">
        <f t="shared" si="0"/>
        <v>0</v>
      </c>
      <c r="F66" s="17" t="s">
        <v>117</v>
      </c>
      <c r="G66" s="18">
        <v>30337731</v>
      </c>
      <c r="H66" s="18">
        <v>36491237</v>
      </c>
      <c r="I66" s="18">
        <f t="shared" si="1"/>
        <v>-6153506</v>
      </c>
    </row>
    <row r="67" spans="1:9" x14ac:dyDescent="0.4">
      <c r="A67" s="1"/>
      <c r="B67" s="17" t="s">
        <v>118</v>
      </c>
      <c r="C67" s="18"/>
      <c r="D67" s="18"/>
      <c r="E67" s="18">
        <f t="shared" si="0"/>
        <v>0</v>
      </c>
      <c r="F67" s="17" t="s">
        <v>119</v>
      </c>
      <c r="G67" s="18">
        <f>+G68+G69+G70</f>
        <v>0</v>
      </c>
      <c r="H67" s="18">
        <f>+H68+H69+H70</f>
        <v>0</v>
      </c>
      <c r="I67" s="18">
        <f t="shared" si="1"/>
        <v>0</v>
      </c>
    </row>
    <row r="68" spans="1:9" x14ac:dyDescent="0.4">
      <c r="A68" s="1"/>
      <c r="B68" s="17" t="s">
        <v>120</v>
      </c>
      <c r="C68" s="18"/>
      <c r="D68" s="18"/>
      <c r="E68" s="18">
        <f t="shared" si="0"/>
        <v>0</v>
      </c>
      <c r="F68" s="17" t="s">
        <v>121</v>
      </c>
      <c r="G68" s="18"/>
      <c r="H68" s="18"/>
      <c r="I68" s="18">
        <f t="shared" si="1"/>
        <v>0</v>
      </c>
    </row>
    <row r="69" spans="1:9" x14ac:dyDescent="0.4">
      <c r="A69" s="1"/>
      <c r="B69" s="17" t="s">
        <v>122</v>
      </c>
      <c r="C69" s="18"/>
      <c r="D69" s="18"/>
      <c r="E69" s="18">
        <f t="shared" si="0"/>
        <v>0</v>
      </c>
      <c r="F69" s="17" t="s">
        <v>123</v>
      </c>
      <c r="G69" s="18"/>
      <c r="H69" s="18"/>
      <c r="I69" s="18">
        <f t="shared" si="1"/>
        <v>0</v>
      </c>
    </row>
    <row r="70" spans="1:9" x14ac:dyDescent="0.4">
      <c r="A70" s="1"/>
      <c r="B70" s="17" t="s">
        <v>124</v>
      </c>
      <c r="C70" s="18"/>
      <c r="D70" s="18"/>
      <c r="E70" s="18">
        <f t="shared" si="0"/>
        <v>0</v>
      </c>
      <c r="F70" s="17" t="s">
        <v>125</v>
      </c>
      <c r="G70" s="18"/>
      <c r="H70" s="18"/>
      <c r="I70" s="18">
        <f t="shared" si="1"/>
        <v>0</v>
      </c>
    </row>
    <row r="71" spans="1:9" x14ac:dyDescent="0.4">
      <c r="A71" s="1"/>
      <c r="B71" s="17" t="s">
        <v>126</v>
      </c>
      <c r="C71" s="18"/>
      <c r="D71" s="18"/>
      <c r="E71" s="18">
        <f t="shared" si="0"/>
        <v>0</v>
      </c>
      <c r="F71" s="17" t="s">
        <v>127</v>
      </c>
      <c r="G71" s="18">
        <v>-4444961</v>
      </c>
      <c r="H71" s="18">
        <v>-1805779</v>
      </c>
      <c r="I71" s="18">
        <f t="shared" si="1"/>
        <v>-2639182</v>
      </c>
    </row>
    <row r="72" spans="1:9" x14ac:dyDescent="0.4">
      <c r="A72" s="1"/>
      <c r="B72" s="17" t="s">
        <v>128</v>
      </c>
      <c r="C72" s="18"/>
      <c r="D72" s="18"/>
      <c r="E72" s="18">
        <f t="shared" ref="E72:E77" si="2">C72-D72</f>
        <v>0</v>
      </c>
      <c r="F72" s="17" t="s">
        <v>129</v>
      </c>
      <c r="G72" s="18">
        <v>-2639182</v>
      </c>
      <c r="H72" s="18">
        <v>-2600686</v>
      </c>
      <c r="I72" s="18">
        <f t="shared" ref="I72:I77" si="3">G72-H72</f>
        <v>-38496</v>
      </c>
    </row>
    <row r="73" spans="1:9" x14ac:dyDescent="0.4">
      <c r="A73" s="1"/>
      <c r="B73" s="17" t="s">
        <v>130</v>
      </c>
      <c r="C73" s="18">
        <v>393302</v>
      </c>
      <c r="D73" s="18">
        <v>786604</v>
      </c>
      <c r="E73" s="18">
        <f t="shared" si="2"/>
        <v>-393302</v>
      </c>
      <c r="F73" s="17"/>
      <c r="G73" s="18"/>
      <c r="H73" s="18"/>
      <c r="I73" s="18"/>
    </row>
    <row r="74" spans="1:9" x14ac:dyDescent="0.4">
      <c r="A74" s="1"/>
      <c r="B74" s="17" t="s">
        <v>131</v>
      </c>
      <c r="C74" s="18"/>
      <c r="D74" s="18"/>
      <c r="E74" s="18">
        <f t="shared" si="2"/>
        <v>0</v>
      </c>
      <c r="F74" s="17"/>
      <c r="G74" s="18"/>
      <c r="H74" s="18"/>
      <c r="I74" s="18"/>
    </row>
    <row r="75" spans="1:9" x14ac:dyDescent="0.4">
      <c r="A75" s="1"/>
      <c r="B75" s="17" t="s">
        <v>76</v>
      </c>
      <c r="C75" s="18"/>
      <c r="D75" s="18"/>
      <c r="E75" s="18">
        <f t="shared" si="2"/>
        <v>0</v>
      </c>
      <c r="F75" s="22"/>
      <c r="G75" s="23"/>
      <c r="H75" s="23"/>
      <c r="I75" s="23"/>
    </row>
    <row r="76" spans="1:9" x14ac:dyDescent="0.4">
      <c r="A76" s="1"/>
      <c r="B76" s="22" t="s">
        <v>77</v>
      </c>
      <c r="C76" s="23"/>
      <c r="D76" s="23"/>
      <c r="E76" s="23">
        <f t="shared" si="2"/>
        <v>0</v>
      </c>
      <c r="F76" s="13" t="s">
        <v>132</v>
      </c>
      <c r="G76" s="14">
        <f>+G62 +G66 +G67 +G71</f>
        <v>125692770</v>
      </c>
      <c r="H76" s="14">
        <f>+H62 +H66 +H67 +H71</f>
        <v>134485458</v>
      </c>
      <c r="I76" s="14">
        <f t="shared" si="3"/>
        <v>-8792688</v>
      </c>
    </row>
    <row r="77" spans="1:9" x14ac:dyDescent="0.4">
      <c r="A77" s="1"/>
      <c r="B77" s="13" t="s">
        <v>133</v>
      </c>
      <c r="C77" s="14">
        <f>+C7 +C46</f>
        <v>231561889</v>
      </c>
      <c r="D77" s="14">
        <f>+D7 +D46</f>
        <v>251532675</v>
      </c>
      <c r="E77" s="14">
        <f t="shared" si="2"/>
        <v>-19970786</v>
      </c>
      <c r="F77" s="24" t="s">
        <v>134</v>
      </c>
      <c r="G77" s="25">
        <f>+G60 +G76</f>
        <v>231561889</v>
      </c>
      <c r="H77" s="25">
        <f>+H60 +H76</f>
        <v>251532675</v>
      </c>
      <c r="I77" s="25">
        <f t="shared" si="3"/>
        <v>-19970786</v>
      </c>
    </row>
  </sheetData>
  <mergeCells count="5">
    <mergeCell ref="B2:I2"/>
    <mergeCell ref="B3:I3"/>
    <mergeCell ref="B5:E5"/>
    <mergeCell ref="F5:I5"/>
    <mergeCell ref="F61:I61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B0C14-93F3-4F2A-86CE-2EF90148AB16}">
  <sheetPr>
    <pageSetUpPr fitToPage="1"/>
  </sheetPr>
  <dimension ref="A1:I77"/>
  <sheetViews>
    <sheetView showGridLines="0" tabSelected="1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135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+C8+C22+C23+C24+C25+C26+C27+C28+C29+C30+C31+C32+C33+C34+C35+C36+C37+C38+C39+C40+C41+C42+C43-ABS(C44)-ABS(C45)</f>
        <v>18962908</v>
      </c>
      <c r="D7" s="14">
        <f>+D8+D22+D23+D24+D25+D26+D27+D28+D29+D30+D31+D32+D33+D34+D35+D36+D37+D38+D39+D40+D41+D42+D43-ABS(D44)-ABS(D45)</f>
        <v>20643936</v>
      </c>
      <c r="E7" s="14">
        <f>C7-D7</f>
        <v>-1681028</v>
      </c>
      <c r="F7" s="13" t="s">
        <v>10</v>
      </c>
      <c r="G7" s="14">
        <f>+G8+G9+G10+G11+G12+G13+G14+G15+G16+G17+G18+G19+G20+G21+G22+G23+G24+G25+G30+G31+G32+G33+G34+G35+G36</f>
        <v>8935725</v>
      </c>
      <c r="H7" s="14">
        <f>+H8+H9+H10+H11+H12+H13+H14+H15+H16+H17+H18+H19+H20+H21+H22+H23+H24+H25+H30+H31+H32+H33+H34+H35+H36</f>
        <v>8700662</v>
      </c>
      <c r="I7" s="14">
        <f>G7-H7</f>
        <v>235063</v>
      </c>
    </row>
    <row r="8" spans="1:9" x14ac:dyDescent="0.4">
      <c r="A8" s="1"/>
      <c r="B8" s="15" t="s">
        <v>11</v>
      </c>
      <c r="C8" s="16">
        <f>+C9+C13</f>
        <v>7350347</v>
      </c>
      <c r="D8" s="16">
        <f>+D9+D13</f>
        <v>9316756</v>
      </c>
      <c r="E8" s="16">
        <f t="shared" ref="E8:E71" si="0">C8-D8</f>
        <v>-1966409</v>
      </c>
      <c r="F8" s="15" t="s">
        <v>12</v>
      </c>
      <c r="G8" s="16"/>
      <c r="H8" s="16"/>
      <c r="I8" s="16">
        <f t="shared" ref="I8:I36" si="1">G8-H8</f>
        <v>0</v>
      </c>
    </row>
    <row r="9" spans="1:9" x14ac:dyDescent="0.4">
      <c r="A9" s="1"/>
      <c r="B9" s="17" t="s">
        <v>13</v>
      </c>
      <c r="C9" s="18">
        <f>+C10+C11+C12</f>
        <v>131156</v>
      </c>
      <c r="D9" s="18">
        <f>+D10+D11+D12</f>
        <v>80035</v>
      </c>
      <c r="E9" s="18">
        <f t="shared" si="0"/>
        <v>51121</v>
      </c>
      <c r="F9" s="17" t="s">
        <v>14</v>
      </c>
      <c r="G9" s="18">
        <v>5077858</v>
      </c>
      <c r="H9" s="18">
        <v>4723233</v>
      </c>
      <c r="I9" s="18">
        <f t="shared" si="1"/>
        <v>354625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87603</v>
      </c>
      <c r="D11" s="18">
        <v>63244</v>
      </c>
      <c r="E11" s="18">
        <f t="shared" si="0"/>
        <v>24359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>
        <v>43553</v>
      </c>
      <c r="D12" s="18">
        <v>16791</v>
      </c>
      <c r="E12" s="18">
        <f t="shared" si="0"/>
        <v>26762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>
        <f>+C14+C15+C16+C17+C18+C19+C20+C21</f>
        <v>7219191</v>
      </c>
      <c r="D13" s="18">
        <f>+D14+D15+D16+D17+D18+D19+D20+D21</f>
        <v>9236721</v>
      </c>
      <c r="E13" s="18">
        <f t="shared" si="0"/>
        <v>-2017530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x14ac:dyDescent="0.4">
      <c r="A18" s="1"/>
      <c r="B18" s="17" t="s">
        <v>31</v>
      </c>
      <c r="C18" s="18">
        <v>1132</v>
      </c>
      <c r="D18" s="18">
        <v>1011</v>
      </c>
      <c r="E18" s="18">
        <f t="shared" si="0"/>
        <v>121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 t="s">
        <v>33</v>
      </c>
      <c r="C19" s="18">
        <v>5875725</v>
      </c>
      <c r="D19" s="18">
        <v>6623141</v>
      </c>
      <c r="E19" s="18">
        <f t="shared" si="0"/>
        <v>-747416</v>
      </c>
      <c r="F19" s="17" t="s">
        <v>34</v>
      </c>
      <c r="G19" s="18">
        <v>1200000</v>
      </c>
      <c r="H19" s="18">
        <v>1200000</v>
      </c>
      <c r="I19" s="18">
        <f t="shared" si="1"/>
        <v>0</v>
      </c>
    </row>
    <row r="20" spans="1:9" x14ac:dyDescent="0.4">
      <c r="A20" s="1"/>
      <c r="B20" s="17" t="s">
        <v>35</v>
      </c>
      <c r="C20" s="18">
        <v>1342334</v>
      </c>
      <c r="D20" s="18">
        <v>2612569</v>
      </c>
      <c r="E20" s="18">
        <f t="shared" si="0"/>
        <v>-1270235</v>
      </c>
      <c r="F20" s="17" t="s">
        <v>36</v>
      </c>
      <c r="G20" s="18"/>
      <c r="H20" s="18"/>
      <c r="I20" s="18">
        <f t="shared" si="1"/>
        <v>0</v>
      </c>
    </row>
    <row r="21" spans="1:9" x14ac:dyDescent="0.4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x14ac:dyDescent="0.4">
      <c r="A22" s="1"/>
      <c r="B22" s="17" t="s">
        <v>39</v>
      </c>
      <c r="C22" s="18">
        <v>11255064</v>
      </c>
      <c r="D22" s="18">
        <v>10795180</v>
      </c>
      <c r="E22" s="18">
        <f t="shared" si="0"/>
        <v>459884</v>
      </c>
      <c r="F22" s="17" t="s">
        <v>40</v>
      </c>
      <c r="G22" s="18"/>
      <c r="H22" s="18"/>
      <c r="I22" s="18">
        <f t="shared" si="1"/>
        <v>0</v>
      </c>
    </row>
    <row r="23" spans="1:9" x14ac:dyDescent="0.4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x14ac:dyDescent="0.4">
      <c r="A24" s="1"/>
      <c r="B24" s="17" t="s">
        <v>43</v>
      </c>
      <c r="C24" s="18">
        <v>357497</v>
      </c>
      <c r="D24" s="18">
        <v>532000</v>
      </c>
      <c r="E24" s="18">
        <f t="shared" si="0"/>
        <v>-174503</v>
      </c>
      <c r="F24" s="17" t="s">
        <v>44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>
        <f>+G26+G27+G28+G29</f>
        <v>0</v>
      </c>
      <c r="H25" s="18">
        <f>+H26+H27+H28+H29</f>
        <v>0</v>
      </c>
      <c r="I25" s="18">
        <f t="shared" si="1"/>
        <v>0</v>
      </c>
    </row>
    <row r="26" spans="1:9" x14ac:dyDescent="0.4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x14ac:dyDescent="0.4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x14ac:dyDescent="0.4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x14ac:dyDescent="0.4">
      <c r="A30" s="1"/>
      <c r="B30" s="17" t="s">
        <v>55</v>
      </c>
      <c r="C30" s="18"/>
      <c r="D30" s="18"/>
      <c r="E30" s="18">
        <f t="shared" si="0"/>
        <v>0</v>
      </c>
      <c r="F30" s="17" t="s">
        <v>56</v>
      </c>
      <c r="G30" s="18"/>
      <c r="H30" s="18"/>
      <c r="I30" s="18">
        <f t="shared" si="1"/>
        <v>0</v>
      </c>
    </row>
    <row r="31" spans="1:9" x14ac:dyDescent="0.4">
      <c r="A31" s="1"/>
      <c r="B31" s="17" t="s">
        <v>57</v>
      </c>
      <c r="C31" s="18"/>
      <c r="D31" s="18"/>
      <c r="E31" s="18">
        <f t="shared" si="0"/>
        <v>0</v>
      </c>
      <c r="F31" s="17" t="s">
        <v>58</v>
      </c>
      <c r="G31" s="18"/>
      <c r="H31" s="18"/>
      <c r="I31" s="18">
        <f t="shared" si="1"/>
        <v>0</v>
      </c>
    </row>
    <row r="32" spans="1:9" x14ac:dyDescent="0.4">
      <c r="A32" s="1"/>
      <c r="B32" s="17" t="s">
        <v>59</v>
      </c>
      <c r="C32" s="18"/>
      <c r="D32" s="18"/>
      <c r="E32" s="18">
        <f t="shared" si="0"/>
        <v>0</v>
      </c>
      <c r="F32" s="17" t="s">
        <v>60</v>
      </c>
      <c r="G32" s="18"/>
      <c r="H32" s="18"/>
      <c r="I32" s="18">
        <f t="shared" si="1"/>
        <v>0</v>
      </c>
    </row>
    <row r="33" spans="1:9" x14ac:dyDescent="0.4">
      <c r="A33" s="1"/>
      <c r="B33" s="17" t="s">
        <v>61</v>
      </c>
      <c r="C33" s="18"/>
      <c r="D33" s="18"/>
      <c r="E33" s="18">
        <f t="shared" si="0"/>
        <v>0</v>
      </c>
      <c r="F33" s="17" t="s">
        <v>62</v>
      </c>
      <c r="G33" s="18"/>
      <c r="H33" s="18"/>
      <c r="I33" s="18">
        <f t="shared" si="1"/>
        <v>0</v>
      </c>
    </row>
    <row r="34" spans="1:9" x14ac:dyDescent="0.4">
      <c r="A34" s="1"/>
      <c r="B34" s="17" t="s">
        <v>63</v>
      </c>
      <c r="C34" s="18"/>
      <c r="D34" s="18"/>
      <c r="E34" s="18">
        <f t="shared" si="0"/>
        <v>0</v>
      </c>
      <c r="F34" s="17" t="s">
        <v>64</v>
      </c>
      <c r="G34" s="18"/>
      <c r="H34" s="18"/>
      <c r="I34" s="18">
        <f t="shared" si="1"/>
        <v>0</v>
      </c>
    </row>
    <row r="35" spans="1:9" x14ac:dyDescent="0.4">
      <c r="A35" s="1"/>
      <c r="B35" s="17" t="s">
        <v>65</v>
      </c>
      <c r="C35" s="18"/>
      <c r="D35" s="18"/>
      <c r="E35" s="18">
        <f t="shared" si="0"/>
        <v>0</v>
      </c>
      <c r="F35" s="17" t="s">
        <v>66</v>
      </c>
      <c r="G35" s="18">
        <v>2657867</v>
      </c>
      <c r="H35" s="18">
        <v>2777429</v>
      </c>
      <c r="I35" s="18">
        <f t="shared" si="1"/>
        <v>-119562</v>
      </c>
    </row>
    <row r="36" spans="1:9" x14ac:dyDescent="0.4">
      <c r="A36" s="1"/>
      <c r="B36" s="17" t="s">
        <v>67</v>
      </c>
      <c r="C36" s="18"/>
      <c r="D36" s="18"/>
      <c r="E36" s="18">
        <f t="shared" si="0"/>
        <v>0</v>
      </c>
      <c r="F36" s="17" t="s">
        <v>68</v>
      </c>
      <c r="G36" s="18"/>
      <c r="H36" s="18"/>
      <c r="I36" s="18">
        <f t="shared" si="1"/>
        <v>0</v>
      </c>
    </row>
    <row r="37" spans="1:9" x14ac:dyDescent="0.4">
      <c r="A37" s="1"/>
      <c r="B37" s="17" t="s">
        <v>69</v>
      </c>
      <c r="C37" s="18"/>
      <c r="D37" s="18"/>
      <c r="E37" s="18">
        <f t="shared" si="0"/>
        <v>0</v>
      </c>
      <c r="F37" s="17"/>
      <c r="G37" s="18"/>
      <c r="H37" s="18"/>
      <c r="I37" s="18"/>
    </row>
    <row r="38" spans="1:9" x14ac:dyDescent="0.4">
      <c r="A38" s="1"/>
      <c r="B38" s="17" t="s">
        <v>70</v>
      </c>
      <c r="C38" s="18"/>
      <c r="D38" s="18"/>
      <c r="E38" s="18">
        <f t="shared" si="0"/>
        <v>0</v>
      </c>
      <c r="F38" s="17"/>
      <c r="G38" s="18"/>
      <c r="H38" s="18"/>
      <c r="I38" s="18"/>
    </row>
    <row r="39" spans="1:9" x14ac:dyDescent="0.4">
      <c r="A39" s="1"/>
      <c r="B39" s="17" t="s">
        <v>71</v>
      </c>
      <c r="C39" s="18"/>
      <c r="D39" s="18"/>
      <c r="E39" s="18">
        <f t="shared" si="0"/>
        <v>0</v>
      </c>
      <c r="F39" s="17"/>
      <c r="G39" s="18"/>
      <c r="H39" s="18"/>
      <c r="I39" s="18"/>
    </row>
    <row r="40" spans="1:9" x14ac:dyDescent="0.4">
      <c r="A40" s="1"/>
      <c r="B40" s="17" t="s">
        <v>72</v>
      </c>
      <c r="C40" s="18"/>
      <c r="D40" s="18"/>
      <c r="E40" s="18">
        <f t="shared" si="0"/>
        <v>0</v>
      </c>
      <c r="F40" s="17"/>
      <c r="G40" s="18"/>
      <c r="H40" s="18"/>
      <c r="I40" s="18"/>
    </row>
    <row r="41" spans="1:9" x14ac:dyDescent="0.4">
      <c r="A41" s="1"/>
      <c r="B41" s="17" t="s">
        <v>73</v>
      </c>
      <c r="C41" s="18"/>
      <c r="D41" s="18"/>
      <c r="E41" s="18">
        <f t="shared" si="0"/>
        <v>0</v>
      </c>
      <c r="F41" s="17"/>
      <c r="G41" s="18"/>
      <c r="H41" s="18"/>
      <c r="I41" s="18"/>
    </row>
    <row r="42" spans="1:9" x14ac:dyDescent="0.4">
      <c r="A42" s="1"/>
      <c r="B42" s="17" t="s">
        <v>74</v>
      </c>
      <c r="C42" s="18"/>
      <c r="D42" s="18"/>
      <c r="E42" s="18">
        <f t="shared" si="0"/>
        <v>0</v>
      </c>
      <c r="F42" s="17"/>
      <c r="G42" s="18"/>
      <c r="H42" s="18"/>
      <c r="I42" s="18"/>
    </row>
    <row r="43" spans="1:9" x14ac:dyDescent="0.4">
      <c r="A43" s="1"/>
      <c r="B43" s="17" t="s">
        <v>75</v>
      </c>
      <c r="C43" s="18"/>
      <c r="D43" s="18"/>
      <c r="E43" s="18">
        <f t="shared" si="0"/>
        <v>0</v>
      </c>
      <c r="F43" s="17"/>
      <c r="G43" s="18"/>
      <c r="H43" s="18"/>
      <c r="I43" s="18"/>
    </row>
    <row r="44" spans="1:9" x14ac:dyDescent="0.4">
      <c r="A44" s="1"/>
      <c r="B44" s="17" t="s">
        <v>76</v>
      </c>
      <c r="C44" s="18"/>
      <c r="D44" s="18"/>
      <c r="E44" s="18">
        <f t="shared" si="0"/>
        <v>0</v>
      </c>
      <c r="F44" s="17"/>
      <c r="G44" s="18"/>
      <c r="H44" s="18"/>
      <c r="I44" s="18"/>
    </row>
    <row r="45" spans="1:9" x14ac:dyDescent="0.4">
      <c r="A45" s="1"/>
      <c r="B45" s="17" t="s">
        <v>77</v>
      </c>
      <c r="C45" s="18"/>
      <c r="D45" s="18"/>
      <c r="E45" s="18">
        <f t="shared" si="0"/>
        <v>0</v>
      </c>
      <c r="F45" s="17"/>
      <c r="G45" s="18"/>
      <c r="H45" s="18"/>
      <c r="I45" s="18"/>
    </row>
    <row r="46" spans="1:9" x14ac:dyDescent="0.4">
      <c r="A46" s="1"/>
      <c r="B46" s="13" t="s">
        <v>78</v>
      </c>
      <c r="C46" s="14">
        <f>+C47 +C51</f>
        <v>1642579</v>
      </c>
      <c r="D46" s="14">
        <f>+D47 +D51</f>
        <v>1668035</v>
      </c>
      <c r="E46" s="14">
        <f t="shared" si="0"/>
        <v>-25456</v>
      </c>
      <c r="F46" s="13" t="s">
        <v>79</v>
      </c>
      <c r="G46" s="14">
        <f>+G47+G48+G49+G50+G51+G52+G53+G54+G55+G56+G57+G58+G59</f>
        <v>6400000</v>
      </c>
      <c r="H46" s="14">
        <f>+H47+H48+H49+H50+H51+H52+H53+H54+H55+H56+H57+H58+H59</f>
        <v>7600000</v>
      </c>
      <c r="I46" s="14">
        <f t="shared" ref="I46:I60" si="2">G46-H46</f>
        <v>-1200000</v>
      </c>
    </row>
    <row r="47" spans="1:9" x14ac:dyDescent="0.4">
      <c r="A47" s="1"/>
      <c r="B47" s="13" t="s">
        <v>80</v>
      </c>
      <c r="C47" s="14">
        <f>+C48+C49+C50</f>
        <v>0</v>
      </c>
      <c r="D47" s="14">
        <f>+D48+D49+D50</f>
        <v>0</v>
      </c>
      <c r="E47" s="14">
        <f t="shared" si="0"/>
        <v>0</v>
      </c>
      <c r="F47" s="15" t="s">
        <v>81</v>
      </c>
      <c r="G47" s="16"/>
      <c r="H47" s="16"/>
      <c r="I47" s="16">
        <f t="shared" si="2"/>
        <v>0</v>
      </c>
    </row>
    <row r="48" spans="1:9" x14ac:dyDescent="0.4">
      <c r="A48" s="1"/>
      <c r="B48" s="15" t="s">
        <v>82</v>
      </c>
      <c r="C48" s="16"/>
      <c r="D48" s="16"/>
      <c r="E48" s="16">
        <f t="shared" si="0"/>
        <v>0</v>
      </c>
      <c r="F48" s="17" t="s">
        <v>83</v>
      </c>
      <c r="G48" s="18"/>
      <c r="H48" s="18"/>
      <c r="I48" s="18">
        <f t="shared" si="2"/>
        <v>0</v>
      </c>
    </row>
    <row r="49" spans="1:9" x14ac:dyDescent="0.4">
      <c r="A49" s="1"/>
      <c r="B49" s="17" t="s">
        <v>84</v>
      </c>
      <c r="C49" s="18"/>
      <c r="D49" s="18"/>
      <c r="E49" s="18">
        <f t="shared" si="0"/>
        <v>0</v>
      </c>
      <c r="F49" s="17" t="s">
        <v>85</v>
      </c>
      <c r="G49" s="18"/>
      <c r="H49" s="18"/>
      <c r="I49" s="18">
        <f t="shared" si="2"/>
        <v>0</v>
      </c>
    </row>
    <row r="50" spans="1:9" x14ac:dyDescent="0.4">
      <c r="A50" s="1"/>
      <c r="B50" s="17" t="s">
        <v>86</v>
      </c>
      <c r="C50" s="18"/>
      <c r="D50" s="18"/>
      <c r="E50" s="18">
        <f t="shared" si="0"/>
        <v>0</v>
      </c>
      <c r="F50" s="17" t="s">
        <v>87</v>
      </c>
      <c r="G50" s="18"/>
      <c r="H50" s="18"/>
      <c r="I50" s="18">
        <f t="shared" si="2"/>
        <v>0</v>
      </c>
    </row>
    <row r="51" spans="1:9" x14ac:dyDescent="0.4">
      <c r="A51" s="1"/>
      <c r="B51" s="13" t="s">
        <v>88</v>
      </c>
      <c r="C51" s="14">
        <f>+C52+C53+C54+C55+C56+C57+C58+C59+C60+C61+C62+C63+C64+C65+C66+C67+C68+C69+C70+C71+C72+C73+C74-ABS(C75)-ABS(C76)</f>
        <v>1642579</v>
      </c>
      <c r="D51" s="14">
        <f>+D52+D53+D54+D55+D56+D57+D58+D59+D60+D61+D62+D63+D64+D65+D66+D67+D68+D69+D70+D71+D72+D73+D74-ABS(D75)-ABS(D76)</f>
        <v>1668035</v>
      </c>
      <c r="E51" s="14">
        <f t="shared" si="0"/>
        <v>-25456</v>
      </c>
      <c r="F51" s="17" t="s">
        <v>89</v>
      </c>
      <c r="G51" s="18"/>
      <c r="H51" s="18"/>
      <c r="I51" s="18">
        <f t="shared" si="2"/>
        <v>0</v>
      </c>
    </row>
    <row r="52" spans="1:9" x14ac:dyDescent="0.4">
      <c r="A52" s="1"/>
      <c r="B52" s="15" t="s">
        <v>82</v>
      </c>
      <c r="C52" s="16"/>
      <c r="D52" s="16"/>
      <c r="E52" s="16">
        <f t="shared" si="0"/>
        <v>0</v>
      </c>
      <c r="F52" s="17" t="s">
        <v>90</v>
      </c>
      <c r="G52" s="18">
        <v>6400000</v>
      </c>
      <c r="H52" s="18">
        <v>7600000</v>
      </c>
      <c r="I52" s="18">
        <f t="shared" si="2"/>
        <v>-1200000</v>
      </c>
    </row>
    <row r="53" spans="1:9" x14ac:dyDescent="0.4">
      <c r="A53" s="1"/>
      <c r="B53" s="17" t="s">
        <v>84</v>
      </c>
      <c r="C53" s="18">
        <v>1316636</v>
      </c>
      <c r="D53" s="18">
        <v>1441926</v>
      </c>
      <c r="E53" s="18">
        <f t="shared" si="0"/>
        <v>-125290</v>
      </c>
      <c r="F53" s="17" t="s">
        <v>91</v>
      </c>
      <c r="G53" s="18"/>
      <c r="H53" s="18"/>
      <c r="I53" s="18">
        <f t="shared" si="2"/>
        <v>0</v>
      </c>
    </row>
    <row r="54" spans="1:9" x14ac:dyDescent="0.4">
      <c r="A54" s="1"/>
      <c r="B54" s="17" t="s">
        <v>92</v>
      </c>
      <c r="C54" s="18"/>
      <c r="D54" s="18"/>
      <c r="E54" s="18">
        <f t="shared" si="0"/>
        <v>0</v>
      </c>
      <c r="F54" s="17" t="s">
        <v>93</v>
      </c>
      <c r="G54" s="18"/>
      <c r="H54" s="18"/>
      <c r="I54" s="18">
        <f t="shared" si="2"/>
        <v>0</v>
      </c>
    </row>
    <row r="55" spans="1:9" x14ac:dyDescent="0.4">
      <c r="A55" s="1"/>
      <c r="B55" s="17" t="s">
        <v>94</v>
      </c>
      <c r="C55" s="18"/>
      <c r="D55" s="18"/>
      <c r="E55" s="18">
        <f t="shared" si="0"/>
        <v>0</v>
      </c>
      <c r="F55" s="17" t="s">
        <v>95</v>
      </c>
      <c r="G55" s="18"/>
      <c r="H55" s="18"/>
      <c r="I55" s="18">
        <f t="shared" si="2"/>
        <v>0</v>
      </c>
    </row>
    <row r="56" spans="1:9" x14ac:dyDescent="0.4">
      <c r="A56" s="1"/>
      <c r="B56" s="17" t="s">
        <v>96</v>
      </c>
      <c r="C56" s="18">
        <v>58250</v>
      </c>
      <c r="D56" s="18">
        <v>74950</v>
      </c>
      <c r="E56" s="18">
        <f t="shared" si="0"/>
        <v>-16700</v>
      </c>
      <c r="F56" s="17" t="s">
        <v>97</v>
      </c>
      <c r="G56" s="18"/>
      <c r="H56" s="18"/>
      <c r="I56" s="18">
        <f t="shared" si="2"/>
        <v>0</v>
      </c>
    </row>
    <row r="57" spans="1:9" x14ac:dyDescent="0.4">
      <c r="A57" s="1"/>
      <c r="B57" s="17" t="s">
        <v>98</v>
      </c>
      <c r="C57" s="18">
        <v>267693</v>
      </c>
      <c r="D57" s="18">
        <v>151159</v>
      </c>
      <c r="E57" s="18">
        <f t="shared" si="0"/>
        <v>116534</v>
      </c>
      <c r="F57" s="17" t="s">
        <v>99</v>
      </c>
      <c r="G57" s="18"/>
      <c r="H57" s="18"/>
      <c r="I57" s="18">
        <f t="shared" si="2"/>
        <v>0</v>
      </c>
    </row>
    <row r="58" spans="1:9" x14ac:dyDescent="0.4">
      <c r="A58" s="1"/>
      <c r="B58" s="17" t="s">
        <v>100</v>
      </c>
      <c r="C58" s="18"/>
      <c r="D58" s="18"/>
      <c r="E58" s="18">
        <f t="shared" si="0"/>
        <v>0</v>
      </c>
      <c r="F58" s="17" t="s">
        <v>101</v>
      </c>
      <c r="G58" s="18"/>
      <c r="H58" s="18"/>
      <c r="I58" s="18">
        <f t="shared" si="2"/>
        <v>0</v>
      </c>
    </row>
    <row r="59" spans="1:9" x14ac:dyDescent="0.4">
      <c r="A59" s="1"/>
      <c r="B59" s="17" t="s">
        <v>102</v>
      </c>
      <c r="C59" s="18"/>
      <c r="D59" s="18"/>
      <c r="E59" s="18">
        <f t="shared" si="0"/>
        <v>0</v>
      </c>
      <c r="F59" s="17" t="s">
        <v>103</v>
      </c>
      <c r="G59" s="18"/>
      <c r="H59" s="18"/>
      <c r="I59" s="18">
        <f t="shared" si="2"/>
        <v>0</v>
      </c>
    </row>
    <row r="60" spans="1:9" x14ac:dyDescent="0.4">
      <c r="A60" s="1"/>
      <c r="B60" s="17" t="s">
        <v>104</v>
      </c>
      <c r="C60" s="18"/>
      <c r="D60" s="18"/>
      <c r="E60" s="18">
        <f t="shared" si="0"/>
        <v>0</v>
      </c>
      <c r="F60" s="13" t="s">
        <v>105</v>
      </c>
      <c r="G60" s="14">
        <f>+G7 +G46</f>
        <v>15335725</v>
      </c>
      <c r="H60" s="14">
        <f>+H7 +H46</f>
        <v>16300662</v>
      </c>
      <c r="I60" s="14">
        <f t="shared" si="2"/>
        <v>-964937</v>
      </c>
    </row>
    <row r="61" spans="1:9" x14ac:dyDescent="0.4">
      <c r="A61" s="1"/>
      <c r="B61" s="17" t="s">
        <v>106</v>
      </c>
      <c r="C61" s="18"/>
      <c r="D61" s="18"/>
      <c r="E61" s="18">
        <f t="shared" si="0"/>
        <v>0</v>
      </c>
      <c r="F61" s="19" t="s">
        <v>107</v>
      </c>
      <c r="G61" s="20"/>
      <c r="H61" s="20"/>
      <c r="I61" s="21"/>
    </row>
    <row r="62" spans="1:9" x14ac:dyDescent="0.4">
      <c r="A62" s="1"/>
      <c r="B62" s="17" t="s">
        <v>108</v>
      </c>
      <c r="C62" s="18"/>
      <c r="D62" s="18"/>
      <c r="E62" s="18">
        <f t="shared" si="0"/>
        <v>0</v>
      </c>
      <c r="F62" s="15" t="s">
        <v>109</v>
      </c>
      <c r="G62" s="16">
        <f>+G63+G64+G65</f>
        <v>0</v>
      </c>
      <c r="H62" s="16">
        <f>+H63+H64+H65</f>
        <v>0</v>
      </c>
      <c r="I62" s="16">
        <f t="shared" ref="I62:I72" si="3">G62-H62</f>
        <v>0</v>
      </c>
    </row>
    <row r="63" spans="1:9" x14ac:dyDescent="0.4">
      <c r="A63" s="1"/>
      <c r="B63" s="17" t="s">
        <v>110</v>
      </c>
      <c r="C63" s="18"/>
      <c r="D63" s="18"/>
      <c r="E63" s="18">
        <f t="shared" si="0"/>
        <v>0</v>
      </c>
      <c r="F63" s="17" t="s">
        <v>111</v>
      </c>
      <c r="G63" s="18"/>
      <c r="H63" s="18"/>
      <c r="I63" s="18">
        <f t="shared" si="3"/>
        <v>0</v>
      </c>
    </row>
    <row r="64" spans="1:9" x14ac:dyDescent="0.4">
      <c r="A64" s="1"/>
      <c r="B64" s="17" t="s">
        <v>112</v>
      </c>
      <c r="C64" s="18"/>
      <c r="D64" s="18"/>
      <c r="E64" s="18">
        <f t="shared" si="0"/>
        <v>0</v>
      </c>
      <c r="F64" s="17" t="s">
        <v>113</v>
      </c>
      <c r="G64" s="18"/>
      <c r="H64" s="18"/>
      <c r="I64" s="18">
        <f t="shared" si="3"/>
        <v>0</v>
      </c>
    </row>
    <row r="65" spans="1:9" x14ac:dyDescent="0.4">
      <c r="A65" s="1"/>
      <c r="B65" s="17" t="s">
        <v>114</v>
      </c>
      <c r="C65" s="18"/>
      <c r="D65" s="18"/>
      <c r="E65" s="18">
        <f t="shared" si="0"/>
        <v>0</v>
      </c>
      <c r="F65" s="17" t="s">
        <v>115</v>
      </c>
      <c r="G65" s="18"/>
      <c r="H65" s="18"/>
      <c r="I65" s="18">
        <f t="shared" si="3"/>
        <v>0</v>
      </c>
    </row>
    <row r="66" spans="1:9" x14ac:dyDescent="0.4">
      <c r="A66" s="1"/>
      <c r="B66" s="17" t="s">
        <v>116</v>
      </c>
      <c r="C66" s="18"/>
      <c r="D66" s="18"/>
      <c r="E66" s="18">
        <f t="shared" si="0"/>
        <v>0</v>
      </c>
      <c r="F66" s="17" t="s">
        <v>117</v>
      </c>
      <c r="G66" s="18"/>
      <c r="H66" s="18"/>
      <c r="I66" s="18">
        <f t="shared" si="3"/>
        <v>0</v>
      </c>
    </row>
    <row r="67" spans="1:9" x14ac:dyDescent="0.4">
      <c r="A67" s="1"/>
      <c r="B67" s="17" t="s">
        <v>118</v>
      </c>
      <c r="C67" s="18"/>
      <c r="D67" s="18"/>
      <c r="E67" s="18">
        <f t="shared" si="0"/>
        <v>0</v>
      </c>
      <c r="F67" s="17" t="s">
        <v>119</v>
      </c>
      <c r="G67" s="18">
        <f>+G68+G69+G70</f>
        <v>0</v>
      </c>
      <c r="H67" s="18">
        <f>+H68+H69+H70</f>
        <v>0</v>
      </c>
      <c r="I67" s="18">
        <f t="shared" si="3"/>
        <v>0</v>
      </c>
    </row>
    <row r="68" spans="1:9" x14ac:dyDescent="0.4">
      <c r="A68" s="1"/>
      <c r="B68" s="17" t="s">
        <v>120</v>
      </c>
      <c r="C68" s="18"/>
      <c r="D68" s="18"/>
      <c r="E68" s="18">
        <f t="shared" si="0"/>
        <v>0</v>
      </c>
      <c r="F68" s="17" t="s">
        <v>121</v>
      </c>
      <c r="G68" s="18"/>
      <c r="H68" s="18"/>
      <c r="I68" s="18">
        <f t="shared" si="3"/>
        <v>0</v>
      </c>
    </row>
    <row r="69" spans="1:9" x14ac:dyDescent="0.4">
      <c r="A69" s="1"/>
      <c r="B69" s="17" t="s">
        <v>122</v>
      </c>
      <c r="C69" s="18"/>
      <c r="D69" s="18"/>
      <c r="E69" s="18">
        <f t="shared" si="0"/>
        <v>0</v>
      </c>
      <c r="F69" s="17" t="s">
        <v>123</v>
      </c>
      <c r="G69" s="18"/>
      <c r="H69" s="18"/>
      <c r="I69" s="18">
        <f t="shared" si="3"/>
        <v>0</v>
      </c>
    </row>
    <row r="70" spans="1:9" x14ac:dyDescent="0.4">
      <c r="A70" s="1"/>
      <c r="B70" s="17" t="s">
        <v>124</v>
      </c>
      <c r="C70" s="18"/>
      <c r="D70" s="18"/>
      <c r="E70" s="18">
        <f t="shared" si="0"/>
        <v>0</v>
      </c>
      <c r="F70" s="17" t="s">
        <v>125</v>
      </c>
      <c r="G70" s="18"/>
      <c r="H70" s="18"/>
      <c r="I70" s="18">
        <f t="shared" si="3"/>
        <v>0</v>
      </c>
    </row>
    <row r="71" spans="1:9" x14ac:dyDescent="0.4">
      <c r="A71" s="1"/>
      <c r="B71" s="17" t="s">
        <v>126</v>
      </c>
      <c r="C71" s="18"/>
      <c r="D71" s="18"/>
      <c r="E71" s="18">
        <f t="shared" si="0"/>
        <v>0</v>
      </c>
      <c r="F71" s="17" t="s">
        <v>127</v>
      </c>
      <c r="G71" s="18">
        <v>5269762</v>
      </c>
      <c r="H71" s="18">
        <v>6011309</v>
      </c>
      <c r="I71" s="18">
        <f t="shared" si="3"/>
        <v>-741547</v>
      </c>
    </row>
    <row r="72" spans="1:9" x14ac:dyDescent="0.4">
      <c r="A72" s="1"/>
      <c r="B72" s="17" t="s">
        <v>128</v>
      </c>
      <c r="C72" s="18"/>
      <c r="D72" s="18"/>
      <c r="E72" s="18">
        <f t="shared" ref="E72:E77" si="4">C72-D72</f>
        <v>0</v>
      </c>
      <c r="F72" s="17" t="s">
        <v>129</v>
      </c>
      <c r="G72" s="18">
        <v>-741547</v>
      </c>
      <c r="H72" s="18">
        <v>3528875</v>
      </c>
      <c r="I72" s="18">
        <f t="shared" si="3"/>
        <v>-4270422</v>
      </c>
    </row>
    <row r="73" spans="1:9" x14ac:dyDescent="0.4">
      <c r="A73" s="1"/>
      <c r="B73" s="17" t="s">
        <v>130</v>
      </c>
      <c r="C73" s="18"/>
      <c r="D73" s="18"/>
      <c r="E73" s="18">
        <f t="shared" si="4"/>
        <v>0</v>
      </c>
      <c r="F73" s="17"/>
      <c r="G73" s="18"/>
      <c r="H73" s="18"/>
      <c r="I73" s="18"/>
    </row>
    <row r="74" spans="1:9" x14ac:dyDescent="0.4">
      <c r="A74" s="1"/>
      <c r="B74" s="17" t="s">
        <v>131</v>
      </c>
      <c r="C74" s="18"/>
      <c r="D74" s="18"/>
      <c r="E74" s="18">
        <f t="shared" si="4"/>
        <v>0</v>
      </c>
      <c r="F74" s="17"/>
      <c r="G74" s="18"/>
      <c r="H74" s="18"/>
      <c r="I74" s="18"/>
    </row>
    <row r="75" spans="1:9" x14ac:dyDescent="0.4">
      <c r="A75" s="1"/>
      <c r="B75" s="17" t="s">
        <v>76</v>
      </c>
      <c r="C75" s="18"/>
      <c r="D75" s="18"/>
      <c r="E75" s="18">
        <f t="shared" si="4"/>
        <v>0</v>
      </c>
      <c r="F75" s="22"/>
      <c r="G75" s="23"/>
      <c r="H75" s="23"/>
      <c r="I75" s="23"/>
    </row>
    <row r="76" spans="1:9" x14ac:dyDescent="0.4">
      <c r="A76" s="1"/>
      <c r="B76" s="22" t="s">
        <v>77</v>
      </c>
      <c r="C76" s="23"/>
      <c r="D76" s="23"/>
      <c r="E76" s="23">
        <f t="shared" si="4"/>
        <v>0</v>
      </c>
      <c r="F76" s="13" t="s">
        <v>132</v>
      </c>
      <c r="G76" s="14">
        <f>+G62 +G66 +G67 +G71</f>
        <v>5269762</v>
      </c>
      <c r="H76" s="14">
        <f>+H62 +H66 +H67 +H71</f>
        <v>6011309</v>
      </c>
      <c r="I76" s="14">
        <f t="shared" ref="I76:I77" si="5">G76-H76</f>
        <v>-741547</v>
      </c>
    </row>
    <row r="77" spans="1:9" x14ac:dyDescent="0.4">
      <c r="A77" s="1"/>
      <c r="B77" s="13" t="s">
        <v>133</v>
      </c>
      <c r="C77" s="14">
        <f>+C7 +C46</f>
        <v>20605487</v>
      </c>
      <c r="D77" s="14">
        <f>+D7 +D46</f>
        <v>22311971</v>
      </c>
      <c r="E77" s="14">
        <f t="shared" si="4"/>
        <v>-1706484</v>
      </c>
      <c r="F77" s="24" t="s">
        <v>134</v>
      </c>
      <c r="G77" s="25">
        <f>+G60 +G76</f>
        <v>20605487</v>
      </c>
      <c r="H77" s="25">
        <f>+H60 +H76</f>
        <v>22311971</v>
      </c>
      <c r="I77" s="25">
        <f t="shared" si="5"/>
        <v>-1706484</v>
      </c>
    </row>
  </sheetData>
  <mergeCells count="5">
    <mergeCell ref="B2:I2"/>
    <mergeCell ref="B3:I3"/>
    <mergeCell ref="B5:E5"/>
    <mergeCell ref="F5:I5"/>
    <mergeCell ref="F61:I61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すみれ拠点</vt:lpstr>
      <vt:lpstr>つぼみ拠点</vt:lpstr>
      <vt:lpstr>すみれ拠点!Print_Titles</vt:lpstr>
      <vt:lpstr>つぼみ拠点!Print_Titles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2025-06-13T02:15:14Z</dcterms:created>
  <dcterms:modified xsi:type="dcterms:W3CDTF">2025-06-13T02:15:15Z</dcterms:modified>
</cp:coreProperties>
</file>