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A5A4EDA5-B251-4B44-A831-E1D9F0F45719}" xr6:coauthVersionLast="47" xr6:coauthVersionMax="47" xr10:uidLastSave="{00000000-0000-0000-0000-000000000000}"/>
  <bookViews>
    <workbookView xWindow="-120" yWindow="-120" windowWidth="29040" windowHeight="15720" activeTab="1" xr2:uid="{FF8BC7F6-D1C0-40BC-A6EB-DC3EF2A10ED2}"/>
  </bookViews>
  <sheets>
    <sheet name="すみれ拠点" sheetId="1" r:id="rId1"/>
    <sheet name="つぼみ拠点" sheetId="2" r:id="rId2"/>
  </sheets>
  <definedNames>
    <definedName name="_xlnm.Print_Titles" localSheetId="0">すみれ拠点!$1:$5</definedName>
    <definedName name="_xlnm.Print_Titles" localSheetId="1">つぼみ拠点!$1:$5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3" i="2" l="1"/>
  <c r="G190" i="2"/>
  <c r="G187" i="2"/>
  <c r="F186" i="2"/>
  <c r="G186" i="2" s="1"/>
  <c r="E186" i="2"/>
  <c r="G185" i="2"/>
  <c r="G184" i="2"/>
  <c r="G183" i="2"/>
  <c r="G182" i="2"/>
  <c r="G181" i="2"/>
  <c r="G180" i="2"/>
  <c r="G179" i="2"/>
  <c r="G178" i="2"/>
  <c r="G177" i="2"/>
  <c r="G176" i="2"/>
  <c r="G175" i="2"/>
  <c r="F174" i="2"/>
  <c r="F188" i="2" s="1"/>
  <c r="E174" i="2"/>
  <c r="E188" i="2" s="1"/>
  <c r="G173" i="2"/>
  <c r="G172" i="2"/>
  <c r="G171" i="2"/>
  <c r="G170" i="2"/>
  <c r="G169" i="2"/>
  <c r="G167" i="2"/>
  <c r="F166" i="2"/>
  <c r="E166" i="2"/>
  <c r="G166" i="2" s="1"/>
  <c r="G165" i="2"/>
  <c r="G164" i="2"/>
  <c r="G163" i="2"/>
  <c r="G162" i="2"/>
  <c r="G161" i="2"/>
  <c r="G160" i="2"/>
  <c r="G159" i="2"/>
  <c r="G158" i="2"/>
  <c r="G157" i="2"/>
  <c r="G156" i="2"/>
  <c r="G155" i="2"/>
  <c r="F154" i="2"/>
  <c r="F168" i="2" s="1"/>
  <c r="E154" i="2"/>
  <c r="E168" i="2" s="1"/>
  <c r="G153" i="2"/>
  <c r="G152" i="2"/>
  <c r="G151" i="2"/>
  <c r="G150" i="2"/>
  <c r="G149" i="2"/>
  <c r="G148" i="2"/>
  <c r="E146" i="2"/>
  <c r="G145" i="2"/>
  <c r="G144" i="2"/>
  <c r="F144" i="2"/>
  <c r="E144" i="2"/>
  <c r="G143" i="2"/>
  <c r="G142" i="2"/>
  <c r="G141" i="2"/>
  <c r="G140" i="2"/>
  <c r="G139" i="2"/>
  <c r="G138" i="2"/>
  <c r="G137" i="2"/>
  <c r="F136" i="2"/>
  <c r="G136" i="2" s="1"/>
  <c r="E136" i="2"/>
  <c r="G135" i="2"/>
  <c r="G134" i="2"/>
  <c r="G132" i="2"/>
  <c r="F131" i="2"/>
  <c r="E131" i="2"/>
  <c r="G131" i="2" s="1"/>
  <c r="G130" i="2"/>
  <c r="G129" i="2"/>
  <c r="G128" i="2"/>
  <c r="F127" i="2"/>
  <c r="E127" i="2"/>
  <c r="G127" i="2" s="1"/>
  <c r="G126" i="2"/>
  <c r="G125" i="2"/>
  <c r="G124" i="2"/>
  <c r="G123" i="2"/>
  <c r="F122" i="2"/>
  <c r="F133" i="2" s="1"/>
  <c r="E122" i="2"/>
  <c r="G122" i="2" s="1"/>
  <c r="G121" i="2"/>
  <c r="G120" i="2"/>
  <c r="F119" i="2"/>
  <c r="E119" i="2"/>
  <c r="G119" i="2" s="1"/>
  <c r="G116" i="2"/>
  <c r="G115" i="2"/>
  <c r="G114" i="2"/>
  <c r="F114" i="2"/>
  <c r="E114" i="2"/>
  <c r="G113" i="2"/>
  <c r="G112" i="2"/>
  <c r="F111" i="2"/>
  <c r="E111" i="2"/>
  <c r="G111" i="2" s="1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F86" i="2"/>
  <c r="F117" i="2" s="1"/>
  <c r="E86" i="2"/>
  <c r="G86" i="2" s="1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F68" i="2"/>
  <c r="G68" i="2" s="1"/>
  <c r="E68" i="2"/>
  <c r="G67" i="2"/>
  <c r="G66" i="2"/>
  <c r="G65" i="2"/>
  <c r="G64" i="2"/>
  <c r="G63" i="2"/>
  <c r="G62" i="2"/>
  <c r="G61" i="2"/>
  <c r="F60" i="2"/>
  <c r="E60" i="2"/>
  <c r="G60" i="2" s="1"/>
  <c r="G58" i="2"/>
  <c r="G57" i="2"/>
  <c r="G56" i="2"/>
  <c r="G55" i="2"/>
  <c r="F55" i="2"/>
  <c r="E55" i="2"/>
  <c r="G54" i="2"/>
  <c r="G53" i="2"/>
  <c r="G52" i="2"/>
  <c r="G51" i="2"/>
  <c r="G50" i="2"/>
  <c r="G49" i="2"/>
  <c r="G48" i="2"/>
  <c r="F47" i="2"/>
  <c r="F46" i="2" s="1"/>
  <c r="E47" i="2"/>
  <c r="E46" i="2" s="1"/>
  <c r="G45" i="2"/>
  <c r="G44" i="2"/>
  <c r="G43" i="2"/>
  <c r="F42" i="2"/>
  <c r="F35" i="2" s="1"/>
  <c r="E42" i="2"/>
  <c r="E35" i="2" s="1"/>
  <c r="G41" i="2"/>
  <c r="G40" i="2"/>
  <c r="G39" i="2"/>
  <c r="G38" i="2"/>
  <c r="G37" i="2"/>
  <c r="F36" i="2"/>
  <c r="E36" i="2"/>
  <c r="G36" i="2" s="1"/>
  <c r="G34" i="2"/>
  <c r="G33" i="2"/>
  <c r="G32" i="2"/>
  <c r="G31" i="2"/>
  <c r="G30" i="2"/>
  <c r="F30" i="2"/>
  <c r="E30" i="2"/>
  <c r="G29" i="2"/>
  <c r="G28" i="2"/>
  <c r="G27" i="2"/>
  <c r="G26" i="2"/>
  <c r="G25" i="2"/>
  <c r="G24" i="2"/>
  <c r="G23" i="2"/>
  <c r="G22" i="2"/>
  <c r="G21" i="2"/>
  <c r="F21" i="2"/>
  <c r="E21" i="2"/>
  <c r="G20" i="2"/>
  <c r="G19" i="2"/>
  <c r="G18" i="2"/>
  <c r="G17" i="2"/>
  <c r="G16" i="2"/>
  <c r="G15" i="2"/>
  <c r="F14" i="2"/>
  <c r="F6" i="2" s="1"/>
  <c r="E14" i="2"/>
  <c r="G14" i="2" s="1"/>
  <c r="G13" i="2"/>
  <c r="G12" i="2"/>
  <c r="G11" i="2"/>
  <c r="G10" i="2"/>
  <c r="G9" i="2"/>
  <c r="G8" i="2"/>
  <c r="F7" i="2"/>
  <c r="E7" i="2"/>
  <c r="G7" i="2" s="1"/>
  <c r="E6" i="2"/>
  <c r="E59" i="2" s="1"/>
  <c r="G193" i="1"/>
  <c r="G190" i="1"/>
  <c r="F188" i="1"/>
  <c r="G188" i="1" s="1"/>
  <c r="E188" i="1"/>
  <c r="G187" i="1"/>
  <c r="F186" i="1"/>
  <c r="E186" i="1"/>
  <c r="G186" i="1" s="1"/>
  <c r="G185" i="1"/>
  <c r="G184" i="1"/>
  <c r="G183" i="1"/>
  <c r="G182" i="1"/>
  <c r="G181" i="1"/>
  <c r="G180" i="1"/>
  <c r="G179" i="1"/>
  <c r="G178" i="1"/>
  <c r="G177" i="1"/>
  <c r="G176" i="1"/>
  <c r="G175" i="1"/>
  <c r="F174" i="1"/>
  <c r="G174" i="1" s="1"/>
  <c r="E174" i="1"/>
  <c r="G173" i="1"/>
  <c r="G172" i="1"/>
  <c r="G171" i="1"/>
  <c r="G170" i="1"/>
  <c r="G169" i="1"/>
  <c r="G167" i="1"/>
  <c r="F166" i="1"/>
  <c r="G166" i="1" s="1"/>
  <c r="E166" i="1"/>
  <c r="G165" i="1"/>
  <c r="G164" i="1"/>
  <c r="G163" i="1"/>
  <c r="G162" i="1"/>
  <c r="G161" i="1"/>
  <c r="G160" i="1"/>
  <c r="G159" i="1"/>
  <c r="G158" i="1"/>
  <c r="G157" i="1"/>
  <c r="G156" i="1"/>
  <c r="G155" i="1"/>
  <c r="F154" i="1"/>
  <c r="F168" i="1" s="1"/>
  <c r="F189" i="1" s="1"/>
  <c r="E154" i="1"/>
  <c r="E168" i="1" s="1"/>
  <c r="G153" i="1"/>
  <c r="G152" i="1"/>
  <c r="G151" i="1"/>
  <c r="G150" i="1"/>
  <c r="G149" i="1"/>
  <c r="G148" i="1"/>
  <c r="G145" i="1"/>
  <c r="F144" i="1"/>
  <c r="G144" i="1" s="1"/>
  <c r="E144" i="1"/>
  <c r="G143" i="1"/>
  <c r="G142" i="1"/>
  <c r="G141" i="1"/>
  <c r="G140" i="1"/>
  <c r="G139" i="1"/>
  <c r="G138" i="1"/>
  <c r="G137" i="1"/>
  <c r="F136" i="1"/>
  <c r="F146" i="1" s="1"/>
  <c r="E136" i="1"/>
  <c r="G136" i="1" s="1"/>
  <c r="G135" i="1"/>
  <c r="G134" i="1"/>
  <c r="G132" i="1"/>
  <c r="F131" i="1"/>
  <c r="E131" i="1"/>
  <c r="G131" i="1" s="1"/>
  <c r="G130" i="1"/>
  <c r="G129" i="1"/>
  <c r="G128" i="1"/>
  <c r="G127" i="1"/>
  <c r="F127" i="1"/>
  <c r="E127" i="1"/>
  <c r="G126" i="1"/>
  <c r="G125" i="1"/>
  <c r="G124" i="1"/>
  <c r="G123" i="1"/>
  <c r="F122" i="1"/>
  <c r="E122" i="1"/>
  <c r="G122" i="1" s="1"/>
  <c r="G121" i="1"/>
  <c r="G120" i="1"/>
  <c r="G119" i="1"/>
  <c r="F119" i="1"/>
  <c r="F133" i="1" s="1"/>
  <c r="E119" i="1"/>
  <c r="E133" i="1" s="1"/>
  <c r="G116" i="1"/>
  <c r="G115" i="1"/>
  <c r="F114" i="1"/>
  <c r="G114" i="1" s="1"/>
  <c r="E114" i="1"/>
  <c r="G113" i="1"/>
  <c r="G112" i="1"/>
  <c r="F111" i="1"/>
  <c r="E111" i="1"/>
  <c r="G111" i="1" s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F86" i="1"/>
  <c r="E86" i="1"/>
  <c r="E117" i="1" s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F68" i="1"/>
  <c r="E68" i="1"/>
  <c r="G68" i="1" s="1"/>
  <c r="G67" i="1"/>
  <c r="G66" i="1"/>
  <c r="G65" i="1"/>
  <c r="G64" i="1"/>
  <c r="G63" i="1"/>
  <c r="G62" i="1"/>
  <c r="G61" i="1"/>
  <c r="G60" i="1"/>
  <c r="F60" i="1"/>
  <c r="F117" i="1" s="1"/>
  <c r="E60" i="1"/>
  <c r="G58" i="1"/>
  <c r="G57" i="1"/>
  <c r="G56" i="1"/>
  <c r="F55" i="1"/>
  <c r="E55" i="1"/>
  <c r="G55" i="1" s="1"/>
  <c r="G54" i="1"/>
  <c r="G53" i="1"/>
  <c r="G52" i="1"/>
  <c r="G51" i="1"/>
  <c r="G50" i="1"/>
  <c r="G49" i="1"/>
  <c r="G48" i="1"/>
  <c r="F47" i="1"/>
  <c r="E47" i="1"/>
  <c r="G47" i="1" s="1"/>
  <c r="F46" i="1"/>
  <c r="G45" i="1"/>
  <c r="G44" i="1"/>
  <c r="G43" i="1"/>
  <c r="F42" i="1"/>
  <c r="G42" i="1" s="1"/>
  <c r="E42" i="1"/>
  <c r="G41" i="1"/>
  <c r="G40" i="1"/>
  <c r="G39" i="1"/>
  <c r="G38" i="1"/>
  <c r="G37" i="1"/>
  <c r="G36" i="1"/>
  <c r="F36" i="1"/>
  <c r="F35" i="1" s="1"/>
  <c r="E36" i="1"/>
  <c r="E35" i="1"/>
  <c r="G35" i="1" s="1"/>
  <c r="G34" i="1"/>
  <c r="G33" i="1"/>
  <c r="G32" i="1"/>
  <c r="G31" i="1"/>
  <c r="F30" i="1"/>
  <c r="G30" i="1" s="1"/>
  <c r="E30" i="1"/>
  <c r="G29" i="1"/>
  <c r="G28" i="1"/>
  <c r="G27" i="1"/>
  <c r="G26" i="1"/>
  <c r="G25" i="1"/>
  <c r="G24" i="1"/>
  <c r="G23" i="1"/>
  <c r="G22" i="1"/>
  <c r="F21" i="1"/>
  <c r="F6" i="1" s="1"/>
  <c r="F59" i="1" s="1"/>
  <c r="E21" i="1"/>
  <c r="G21" i="1" s="1"/>
  <c r="G20" i="1"/>
  <c r="G19" i="1"/>
  <c r="G18" i="1"/>
  <c r="G17" i="1"/>
  <c r="G16" i="1"/>
  <c r="G15" i="1"/>
  <c r="F14" i="1"/>
  <c r="E14" i="1"/>
  <c r="E6" i="1" s="1"/>
  <c r="G13" i="1"/>
  <c r="G12" i="1"/>
  <c r="G11" i="1"/>
  <c r="G10" i="1"/>
  <c r="G9" i="1"/>
  <c r="G8" i="1"/>
  <c r="F7" i="1"/>
  <c r="E7" i="1"/>
  <c r="G7" i="1" s="1"/>
  <c r="F118" i="1" l="1"/>
  <c r="F147" i="1"/>
  <c r="G117" i="1"/>
  <c r="G35" i="2"/>
  <c r="G188" i="2"/>
  <c r="G133" i="1"/>
  <c r="E59" i="1"/>
  <c r="G6" i="1"/>
  <c r="G168" i="1"/>
  <c r="E189" i="1"/>
  <c r="G189" i="1" s="1"/>
  <c r="G168" i="2"/>
  <c r="E189" i="2"/>
  <c r="F59" i="2"/>
  <c r="F118" i="2" s="1"/>
  <c r="F189" i="2"/>
  <c r="G46" i="2"/>
  <c r="E46" i="1"/>
  <c r="G46" i="1" s="1"/>
  <c r="E117" i="2"/>
  <c r="G117" i="2" s="1"/>
  <c r="G154" i="2"/>
  <c r="G14" i="1"/>
  <c r="G86" i="1"/>
  <c r="G154" i="1"/>
  <c r="G42" i="2"/>
  <c r="G174" i="2"/>
  <c r="G6" i="2"/>
  <c r="E133" i="2"/>
  <c r="G47" i="2"/>
  <c r="F146" i="2"/>
  <c r="G146" i="2" s="1"/>
  <c r="E146" i="1"/>
  <c r="G146" i="1" s="1"/>
  <c r="G59" i="1" l="1"/>
  <c r="E118" i="1"/>
  <c r="E147" i="1"/>
  <c r="G147" i="1" s="1"/>
  <c r="E147" i="2"/>
  <c r="G133" i="2"/>
  <c r="F147" i="2"/>
  <c r="F192" i="2"/>
  <c r="F194" i="2" s="1"/>
  <c r="G189" i="2"/>
  <c r="F192" i="1"/>
  <c r="F194" i="1" s="1"/>
  <c r="E118" i="2"/>
  <c r="G59" i="2"/>
  <c r="G118" i="2" l="1"/>
  <c r="E192" i="2"/>
  <c r="G147" i="2"/>
  <c r="G118" i="1"/>
  <c r="E192" i="1"/>
  <c r="E194" i="1" l="1"/>
  <c r="G194" i="1" s="1"/>
  <c r="G192" i="1"/>
  <c r="E194" i="2"/>
  <c r="G194" i="2" s="1"/>
  <c r="G192" i="2"/>
</calcChain>
</file>

<file path=xl/sharedStrings.xml><?xml version="1.0" encoding="utf-8"?>
<sst xmlns="http://schemas.openxmlformats.org/spreadsheetml/2006/main" count="412" uniqueCount="181">
  <si>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</si>
  <si>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資金収支計算書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</si>
  <si>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</si>
  <si>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</si>
  <si>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</si>
  <si>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</si>
  <si>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</si>
  <si>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</si>
  <si>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</si>
  <si>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</si>
  <si>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</si>
  <si>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</si>
  <si>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居宅介護料収入</t>
  </si>
  <si>
    <t>　　介護報酬収入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</si>
  <si>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</si>
  <si>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</si>
  <si>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</si>
  <si>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</si>
  <si>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</si>
  <si>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</si>
  <si>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</si>
  <si>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</si>
  <si>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</si>
  <si>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</si>
  <si>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</si>
  <si>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</si>
  <si>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居住費収入（公費）</t>
  </si>
  <si>
    <t>　　居住費収入（一般）</t>
  </si>
  <si>
    <t>　　その他の利用料収入</t>
  </si>
  <si>
    <t>　その他の事業収入</t>
  </si>
  <si>
    <t>　　補助金事業収入（公費）</t>
  </si>
  <si>
    <t>　　補助金事業収入（一般）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</si>
  <si>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</si>
  <si>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</si>
  <si>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</si>
  <si>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</si>
  <si>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</si>
  <si>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その他の事業収入</t>
  </si>
  <si>
    <t>　　補助金事業収入</t>
  </si>
  <si>
    <t>　　受託事業収入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</si>
  <si>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</si>
  <si>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</si>
  <si>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</si>
  <si>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</si>
  <si>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</si>
  <si>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</si>
  <si>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</si>
  <si>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</si>
  <si>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</si>
  <si>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</si>
  <si>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</si>
  <si>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</si>
  <si>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</si>
  <si>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</si>
  <si>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</si>
  <si>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</si>
  <si>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</si>
  <si>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</si>
  <si>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</si>
  <si>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</si>
  <si>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</si>
  <si>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</si>
  <si>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</si>
  <si>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</si>
  <si>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</si>
  <si>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</si>
  <si>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</si>
  <si>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</si>
  <si>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</si>
  <si>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</si>
  <si>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</si>
  <si>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</si>
  <si>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葬祭費支出</t>
  </si>
  <si>
    <t>　車輌費支出</t>
  </si>
  <si>
    <t>　雑支出</t>
  </si>
  <si>
    <t>　その他の事業支出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</si>
  <si>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</si>
  <si>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</si>
  <si>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</si>
  <si>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</si>
  <si>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</si>
  <si>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</si>
  <si>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</si>
  <si>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</si>
  <si>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</si>
  <si>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</si>
  <si>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</si>
  <si>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</si>
  <si>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</si>
  <si>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</si>
  <si>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</si>
  <si>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</si>
  <si>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</si>
  <si>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</si>
  <si>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</si>
  <si>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</si>
  <si>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</si>
  <si>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</si>
  <si>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流動資産評価損等による資金減少額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</si>
  <si>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</si>
  <si>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</si>
  <si>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</si>
  <si>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</si>
  <si>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</si>
  <si>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</si>
  <si>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</si>
  <si>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</si>
  <si>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</si>
  <si>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</si>
  <si>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</si>
  <si>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</si>
  <si>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</si>
  <si>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</si>
  <si>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</si>
  <si>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</si>
  <si>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その他の固定資産売却収入</t>
  </si>
  <si>
    <t>その他の施設整備等による収入</t>
  </si>
  <si>
    <t>　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</si>
  <si>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</si>
  <si>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</si>
  <si>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</si>
  <si>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</si>
  <si>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</si>
  <si>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</si>
  <si>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</si>
  <si>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</si>
  <si>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</si>
  <si>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</si>
  <si>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</si>
  <si>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</si>
  <si>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</si>
  <si>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</si>
  <si>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</si>
  <si>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</si>
  <si>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</si>
  <si>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</si>
  <si>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</si>
  <si>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</si>
  <si>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</si>
  <si>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</si>
  <si>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</si>
  <si>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　退職給付引当資産取崩収入</t>
  </si>
  <si>
    <t>　長期預り金積立資産取崩収入</t>
  </si>
  <si>
    <t>　その他の積立資産取崩収入</t>
  </si>
  <si>
    <t>　修繕積立資産取崩収入</t>
  </si>
  <si>
    <t>　設備整備積立資産取崩収入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</si>
  <si>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</si>
  <si>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</si>
  <si>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</si>
  <si>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</si>
  <si>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</si>
  <si>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</si>
  <si>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</si>
  <si>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　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</si>
  <si>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</si>
  <si>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</si>
  <si>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</si>
  <si>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</si>
  <si>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</si>
  <si>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</si>
  <si>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</si>
  <si>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</si>
  <si>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</si>
  <si>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その他の積立資産支出</t>
  </si>
  <si>
    <t>　修繕積立資産支出</t>
  </si>
  <si>
    <t>　設備整備積立資産支出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</si>
  <si>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</si>
  <si>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</si>
  <si>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</si>
  <si>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</si>
  <si>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</si>
  <si>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</si>
  <si>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</si>
  <si>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　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</si>
  <si>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</si>
  <si>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</si>
  <si>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</si>
  <si>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</si>
  <si>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</si>
  <si>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</si>
  <si>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つぼみ拠点拠点区分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</si>
</sst>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EDAA2D2A-44CD-4CAF-BB7F-734896231E20}"/>
    <cellStyle name="標準 3" xfId="1" xr:uid="{0D8B4301-EDA7-4DE2-9304-1559D2A092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B5747-0BD4-42E5-B39D-8C890DEDD2C0}">
  <sheetPr>
    <pageSetUpPr fitToPage="1"/>
  </sheetPr>
  <dimension ref="B1:H204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+E7+E14+E21+E30+E34</f>
        <v>181975000</v>
      </c>
      <c r="F6" s="11">
        <f>+F7+F14+F21+F30+F34</f>
        <v>180856948</v>
      </c>
      <c r="G6" s="11">
        <f>E6-F6</f>
        <v>1118052</v>
      </c>
      <c r="H6" s="11"/>
    </row>
    <row r="7" spans="2:8" x14ac:dyDescent="0.4">
      <c r="B7" s="12"/>
      <c r="C7" s="12"/>
      <c r="D7" s="13" t="s">
        <v>12</v>
      </c>
      <c r="E7" s="14">
        <f>+E8+E9+E10+E11+E12+E13</f>
        <v>15610000</v>
      </c>
      <c r="F7" s="14">
        <f>+F8+F9+F10+F11+F12+F13</f>
        <v>15999469</v>
      </c>
      <c r="G7" s="14">
        <f t="shared" ref="G7:G70" si="0">E7-F7</f>
        <v>-389469</v>
      </c>
      <c r="H7" s="14"/>
    </row>
    <row r="8" spans="2:8" x14ac:dyDescent="0.4">
      <c r="B8" s="12"/>
      <c r="C8" s="12"/>
      <c r="D8" s="13" t="s">
        <v>13</v>
      </c>
      <c r="E8" s="14">
        <v>13460000</v>
      </c>
      <c r="F8" s="14">
        <v>13615677</v>
      </c>
      <c r="G8" s="14">
        <f t="shared" si="0"/>
        <v>-155677</v>
      </c>
      <c r="H8" s="14"/>
    </row>
    <row r="9" spans="2:8" x14ac:dyDescent="0.4">
      <c r="B9" s="12"/>
      <c r="C9" s="12"/>
      <c r="D9" s="13" t="s">
        <v>14</v>
      </c>
      <c r="E9" s="14">
        <v>250000</v>
      </c>
      <c r="F9" s="14">
        <v>332766</v>
      </c>
      <c r="G9" s="14">
        <f t="shared" si="0"/>
        <v>-82766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>
        <v>1800000</v>
      </c>
      <c r="F11" s="14">
        <v>1877652</v>
      </c>
      <c r="G11" s="14">
        <f t="shared" si="0"/>
        <v>-77652</v>
      </c>
      <c r="H11" s="14"/>
    </row>
    <row r="12" spans="2:8" x14ac:dyDescent="0.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18</v>
      </c>
      <c r="E13" s="14">
        <v>100000</v>
      </c>
      <c r="F13" s="14">
        <v>173374</v>
      </c>
      <c r="G13" s="14">
        <f t="shared" si="0"/>
        <v>-73374</v>
      </c>
      <c r="H13" s="14"/>
    </row>
    <row r="14" spans="2:8" x14ac:dyDescent="0.4">
      <c r="B14" s="12"/>
      <c r="C14" s="12"/>
      <c r="D14" s="13" t="s">
        <v>19</v>
      </c>
      <c r="E14" s="14">
        <f>+E15+E16+E17+E18+E19+E20</f>
        <v>133500000</v>
      </c>
      <c r="F14" s="14">
        <f>+F15+F16+F17+F18+F19+F20</f>
        <v>132102927</v>
      </c>
      <c r="G14" s="14">
        <f t="shared" si="0"/>
        <v>1397073</v>
      </c>
      <c r="H14" s="14"/>
    </row>
    <row r="15" spans="2:8" x14ac:dyDescent="0.4">
      <c r="B15" s="12"/>
      <c r="C15" s="12"/>
      <c r="D15" s="13" t="s">
        <v>13</v>
      </c>
      <c r="E15" s="14">
        <v>120600000</v>
      </c>
      <c r="F15" s="14">
        <v>119398058</v>
      </c>
      <c r="G15" s="14">
        <f t="shared" si="0"/>
        <v>1201942</v>
      </c>
      <c r="H15" s="14"/>
    </row>
    <row r="16" spans="2:8" x14ac:dyDescent="0.4">
      <c r="B16" s="12"/>
      <c r="C16" s="12"/>
      <c r="D16" s="13" t="s">
        <v>14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15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16</v>
      </c>
      <c r="E18" s="14">
        <v>12900000</v>
      </c>
      <c r="F18" s="14">
        <v>12704869</v>
      </c>
      <c r="G18" s="14">
        <f t="shared" si="0"/>
        <v>195131</v>
      </c>
      <c r="H18" s="14"/>
    </row>
    <row r="19" spans="2:8" x14ac:dyDescent="0.4">
      <c r="B19" s="12"/>
      <c r="C19" s="12"/>
      <c r="D19" s="13" t="s">
        <v>17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18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20</v>
      </c>
      <c r="E21" s="14">
        <f>+E22+E23+E24+E25+E26+E27+E28+E29</f>
        <v>31668000</v>
      </c>
      <c r="F21" s="14">
        <f>+F22+F23+F24+F25+F26+F27+F28+F29</f>
        <v>31586120</v>
      </c>
      <c r="G21" s="14">
        <f t="shared" si="0"/>
        <v>81880</v>
      </c>
      <c r="H21" s="14"/>
    </row>
    <row r="22" spans="2:8" x14ac:dyDescent="0.4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22</v>
      </c>
      <c r="E23" s="14">
        <v>27000</v>
      </c>
      <c r="F23" s="14">
        <v>22830</v>
      </c>
      <c r="G23" s="14">
        <f t="shared" si="0"/>
        <v>4170</v>
      </c>
      <c r="H23" s="14"/>
    </row>
    <row r="24" spans="2:8" x14ac:dyDescent="0.4">
      <c r="B24" s="12"/>
      <c r="C24" s="12"/>
      <c r="D24" s="13" t="s">
        <v>23</v>
      </c>
      <c r="E24" s="14">
        <v>221000</v>
      </c>
      <c r="F24" s="14">
        <v>217460</v>
      </c>
      <c r="G24" s="14">
        <f t="shared" si="0"/>
        <v>3540</v>
      </c>
      <c r="H24" s="14"/>
    </row>
    <row r="25" spans="2:8" x14ac:dyDescent="0.4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x14ac:dyDescent="0.4">
      <c r="B26" s="12"/>
      <c r="C26" s="12"/>
      <c r="D26" s="13" t="s">
        <v>25</v>
      </c>
      <c r="E26" s="14">
        <v>12750000</v>
      </c>
      <c r="F26" s="14">
        <v>12712690</v>
      </c>
      <c r="G26" s="14">
        <f t="shared" si="0"/>
        <v>37310</v>
      </c>
      <c r="H26" s="14"/>
    </row>
    <row r="27" spans="2:8" x14ac:dyDescent="0.4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27</v>
      </c>
      <c r="E28" s="14">
        <v>18670000</v>
      </c>
      <c r="F28" s="14">
        <v>18633140</v>
      </c>
      <c r="G28" s="14">
        <f t="shared" si="0"/>
        <v>36860</v>
      </c>
      <c r="H28" s="14"/>
    </row>
    <row r="29" spans="2:8" x14ac:dyDescent="0.4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29</v>
      </c>
      <c r="E30" s="14">
        <f>+E31+E32+E33</f>
        <v>1197000</v>
      </c>
      <c r="F30" s="14">
        <f>+F31+F32+F33</f>
        <v>1168432</v>
      </c>
      <c r="G30" s="14">
        <f t="shared" si="0"/>
        <v>28568</v>
      </c>
      <c r="H30" s="14"/>
    </row>
    <row r="31" spans="2:8" x14ac:dyDescent="0.4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31</v>
      </c>
      <c r="E32" s="14">
        <v>1197000</v>
      </c>
      <c r="F32" s="14">
        <v>1168432</v>
      </c>
      <c r="G32" s="14">
        <f t="shared" si="0"/>
        <v>28568</v>
      </c>
      <c r="H32" s="14"/>
    </row>
    <row r="33" spans="2:8" x14ac:dyDescent="0.4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34</v>
      </c>
      <c r="E35" s="14">
        <f>+E36+E42</f>
        <v>0</v>
      </c>
      <c r="F35" s="14">
        <f>+F36+F42</f>
        <v>0</v>
      </c>
      <c r="G35" s="14">
        <f t="shared" si="0"/>
        <v>0</v>
      </c>
      <c r="H35" s="14"/>
    </row>
    <row r="36" spans="2:8" x14ac:dyDescent="0.4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x14ac:dyDescent="0.4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29</v>
      </c>
      <c r="E42" s="14">
        <f>+E43+E44+E45</f>
        <v>0</v>
      </c>
      <c r="F42" s="14">
        <f>+F43+F44+F45</f>
        <v>0</v>
      </c>
      <c r="G42" s="14">
        <f t="shared" si="0"/>
        <v>0</v>
      </c>
      <c r="H42" s="14"/>
    </row>
    <row r="43" spans="2:8" x14ac:dyDescent="0.4">
      <c r="B43" s="12"/>
      <c r="C43" s="12"/>
      <c r="D43" s="13" t="s">
        <v>36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28</v>
      </c>
      <c r="E44" s="14"/>
      <c r="F44" s="14"/>
      <c r="G44" s="14">
        <f t="shared" si="0"/>
        <v>0</v>
      </c>
      <c r="H44" s="14"/>
    </row>
    <row r="45" spans="2:8" x14ac:dyDescent="0.4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x14ac:dyDescent="0.4">
      <c r="B46" s="12"/>
      <c r="C46" s="12"/>
      <c r="D46" s="13" t="s">
        <v>37</v>
      </c>
      <c r="E46" s="14">
        <f>+E47</f>
        <v>0</v>
      </c>
      <c r="F46" s="14">
        <f>+F47</f>
        <v>0</v>
      </c>
      <c r="G46" s="14">
        <f t="shared" si="0"/>
        <v>0</v>
      </c>
      <c r="H46" s="14"/>
    </row>
    <row r="47" spans="2:8" x14ac:dyDescent="0.4">
      <c r="B47" s="12"/>
      <c r="C47" s="12"/>
      <c r="D47" s="13" t="s">
        <v>29</v>
      </c>
      <c r="E47" s="14">
        <f>+E48+E49+E50</f>
        <v>0</v>
      </c>
      <c r="F47" s="14">
        <f>+F48+F49+F50</f>
        <v>0</v>
      </c>
      <c r="G47" s="14">
        <f t="shared" si="0"/>
        <v>0</v>
      </c>
      <c r="H47" s="14"/>
    </row>
    <row r="48" spans="2:8" x14ac:dyDescent="0.4">
      <c r="B48" s="12"/>
      <c r="C48" s="12"/>
      <c r="D48" s="13" t="s">
        <v>38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42</v>
      </c>
      <c r="E53" s="14"/>
      <c r="F53" s="14">
        <v>8108</v>
      </c>
      <c r="G53" s="14">
        <f t="shared" si="0"/>
        <v>-8108</v>
      </c>
      <c r="H53" s="14"/>
    </row>
    <row r="54" spans="2:8" x14ac:dyDescent="0.4">
      <c r="B54" s="12"/>
      <c r="C54" s="12"/>
      <c r="D54" s="13" t="s">
        <v>43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44</v>
      </c>
      <c r="E55" s="14">
        <f>+E56+E57+E58</f>
        <v>920000</v>
      </c>
      <c r="F55" s="14">
        <f>+F56+F57+F58</f>
        <v>965756</v>
      </c>
      <c r="G55" s="14">
        <f t="shared" si="0"/>
        <v>-45756</v>
      </c>
      <c r="H55" s="14"/>
    </row>
    <row r="56" spans="2:8" x14ac:dyDescent="0.4">
      <c r="B56" s="12"/>
      <c r="C56" s="12"/>
      <c r="D56" s="13" t="s">
        <v>45</v>
      </c>
      <c r="E56" s="14">
        <v>190000</v>
      </c>
      <c r="F56" s="14">
        <v>184000</v>
      </c>
      <c r="G56" s="14">
        <f t="shared" si="0"/>
        <v>6000</v>
      </c>
      <c r="H56" s="14"/>
    </row>
    <row r="57" spans="2:8" x14ac:dyDescent="0.4">
      <c r="B57" s="12"/>
      <c r="C57" s="12"/>
      <c r="D57" s="13" t="s">
        <v>46</v>
      </c>
      <c r="E57" s="14">
        <v>610000</v>
      </c>
      <c r="F57" s="14">
        <v>664920</v>
      </c>
      <c r="G57" s="14">
        <f t="shared" si="0"/>
        <v>-54920</v>
      </c>
      <c r="H57" s="14"/>
    </row>
    <row r="58" spans="2:8" x14ac:dyDescent="0.4">
      <c r="B58" s="12"/>
      <c r="C58" s="12"/>
      <c r="D58" s="13" t="s">
        <v>47</v>
      </c>
      <c r="E58" s="14">
        <v>120000</v>
      </c>
      <c r="F58" s="14">
        <v>116836</v>
      </c>
      <c r="G58" s="14">
        <f t="shared" si="0"/>
        <v>3164</v>
      </c>
      <c r="H58" s="14"/>
    </row>
    <row r="59" spans="2:8" x14ac:dyDescent="0.4">
      <c r="B59" s="12"/>
      <c r="C59" s="15"/>
      <c r="D59" s="16" t="s">
        <v>48</v>
      </c>
      <c r="E59" s="17">
        <f>+E6+E35+E46+E51+E52+E53+E54+E55</f>
        <v>182895000</v>
      </c>
      <c r="F59" s="17">
        <f>+F6+F35+F46+F51+F52+F53+F54+F55</f>
        <v>181830812</v>
      </c>
      <c r="G59" s="17">
        <f t="shared" si="0"/>
        <v>1064188</v>
      </c>
      <c r="H59" s="17"/>
    </row>
    <row r="60" spans="2:8" x14ac:dyDescent="0.4">
      <c r="B60" s="12"/>
      <c r="C60" s="9" t="s">
        <v>49</v>
      </c>
      <c r="D60" s="13" t="s">
        <v>50</v>
      </c>
      <c r="E60" s="14">
        <f>+E61+E62+E63+E64+E65+E66+E67</f>
        <v>134273639</v>
      </c>
      <c r="F60" s="14">
        <f>+F61+F62+F63+F64+F65+F66+F67</f>
        <v>132552785</v>
      </c>
      <c r="G60" s="14">
        <f t="shared" si="0"/>
        <v>1720854</v>
      </c>
      <c r="H60" s="14"/>
    </row>
    <row r="61" spans="2:8" x14ac:dyDescent="0.4">
      <c r="B61" s="12"/>
      <c r="C61" s="12"/>
      <c r="D61" s="13" t="s">
        <v>51</v>
      </c>
      <c r="E61" s="14">
        <v>5555000</v>
      </c>
      <c r="F61" s="14">
        <v>5545000</v>
      </c>
      <c r="G61" s="14">
        <f t="shared" si="0"/>
        <v>10000</v>
      </c>
      <c r="H61" s="14"/>
    </row>
    <row r="62" spans="2:8" x14ac:dyDescent="0.4">
      <c r="B62" s="12"/>
      <c r="C62" s="12"/>
      <c r="D62" s="13" t="s">
        <v>52</v>
      </c>
      <c r="E62" s="14">
        <v>82407600</v>
      </c>
      <c r="F62" s="14">
        <v>81582309</v>
      </c>
      <c r="G62" s="14">
        <f t="shared" si="0"/>
        <v>825291</v>
      </c>
      <c r="H62" s="14"/>
    </row>
    <row r="63" spans="2:8" x14ac:dyDescent="0.4">
      <c r="B63" s="12"/>
      <c r="C63" s="12"/>
      <c r="D63" s="13" t="s">
        <v>53</v>
      </c>
      <c r="E63" s="14">
        <v>16523521</v>
      </c>
      <c r="F63" s="14">
        <v>16479087</v>
      </c>
      <c r="G63" s="14">
        <f t="shared" si="0"/>
        <v>44434</v>
      </c>
      <c r="H63" s="14"/>
    </row>
    <row r="64" spans="2:8" x14ac:dyDescent="0.4">
      <c r="B64" s="12"/>
      <c r="C64" s="12"/>
      <c r="D64" s="13" t="s">
        <v>54</v>
      </c>
      <c r="E64" s="14">
        <v>8372160</v>
      </c>
      <c r="F64" s="14">
        <v>8359328</v>
      </c>
      <c r="G64" s="14">
        <f t="shared" si="0"/>
        <v>12832</v>
      </c>
      <c r="H64" s="14"/>
    </row>
    <row r="65" spans="2:8" x14ac:dyDescent="0.4">
      <c r="B65" s="12"/>
      <c r="C65" s="12"/>
      <c r="D65" s="13" t="s">
        <v>55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56</v>
      </c>
      <c r="E66" s="14">
        <v>3966000</v>
      </c>
      <c r="F66" s="14">
        <v>3958500</v>
      </c>
      <c r="G66" s="14">
        <f t="shared" si="0"/>
        <v>7500</v>
      </c>
      <c r="H66" s="14"/>
    </row>
    <row r="67" spans="2:8" x14ac:dyDescent="0.4">
      <c r="B67" s="12"/>
      <c r="C67" s="12"/>
      <c r="D67" s="13" t="s">
        <v>57</v>
      </c>
      <c r="E67" s="14">
        <v>17449358</v>
      </c>
      <c r="F67" s="14">
        <v>16628561</v>
      </c>
      <c r="G67" s="14">
        <f t="shared" si="0"/>
        <v>820797</v>
      </c>
      <c r="H67" s="14"/>
    </row>
    <row r="68" spans="2:8" x14ac:dyDescent="0.4">
      <c r="B68" s="12"/>
      <c r="C68" s="12"/>
      <c r="D68" s="13" t="s">
        <v>58</v>
      </c>
      <c r="E68" s="14">
        <f>+E69+E70+E71+E72+E73+E74+E75+E76+E77+E78+E79+E80+E81+E82+E83+E84+E85</f>
        <v>22163544</v>
      </c>
      <c r="F68" s="14">
        <f>+F69+F70+F71+F72+F73+F74+F75+F76+F77+F78+F79+F80+F81+F82+F83+F84+F85</f>
        <v>21799732</v>
      </c>
      <c r="G68" s="14">
        <f t="shared" si="0"/>
        <v>363812</v>
      </c>
      <c r="H68" s="14"/>
    </row>
    <row r="69" spans="2:8" x14ac:dyDescent="0.4">
      <c r="B69" s="12"/>
      <c r="C69" s="12"/>
      <c r="D69" s="13" t="s">
        <v>59</v>
      </c>
      <c r="E69" s="14">
        <v>9112254</v>
      </c>
      <c r="F69" s="14">
        <v>8899838</v>
      </c>
      <c r="G69" s="14">
        <f t="shared" si="0"/>
        <v>212416</v>
      </c>
      <c r="H69" s="14"/>
    </row>
    <row r="70" spans="2:8" x14ac:dyDescent="0.4">
      <c r="B70" s="12"/>
      <c r="C70" s="12"/>
      <c r="D70" s="13" t="s">
        <v>60</v>
      </c>
      <c r="E70" s="14">
        <v>3580000</v>
      </c>
      <c r="F70" s="14">
        <v>3495428</v>
      </c>
      <c r="G70" s="14">
        <f t="shared" si="0"/>
        <v>84572</v>
      </c>
      <c r="H70" s="14"/>
    </row>
    <row r="71" spans="2:8" x14ac:dyDescent="0.4">
      <c r="B71" s="12"/>
      <c r="C71" s="12"/>
      <c r="D71" s="13" t="s">
        <v>61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62</v>
      </c>
      <c r="E72" s="14">
        <v>329400</v>
      </c>
      <c r="F72" s="14">
        <v>343825</v>
      </c>
      <c r="G72" s="14">
        <f t="shared" si="1"/>
        <v>-14425</v>
      </c>
      <c r="H72" s="14"/>
    </row>
    <row r="73" spans="2:8" x14ac:dyDescent="0.4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64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65</v>
      </c>
      <c r="E75" s="14">
        <v>279000</v>
      </c>
      <c r="F75" s="14">
        <v>249578</v>
      </c>
      <c r="G75" s="14">
        <f t="shared" si="1"/>
        <v>29422</v>
      </c>
      <c r="H75" s="14"/>
    </row>
    <row r="76" spans="2:8" x14ac:dyDescent="0.4">
      <c r="B76" s="12"/>
      <c r="C76" s="12"/>
      <c r="D76" s="13" t="s">
        <v>66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2"/>
      <c r="D77" s="13" t="s">
        <v>67</v>
      </c>
      <c r="E77" s="14">
        <v>6128000</v>
      </c>
      <c r="F77" s="14">
        <v>6093308</v>
      </c>
      <c r="G77" s="14">
        <f t="shared" si="1"/>
        <v>34692</v>
      </c>
      <c r="H77" s="14"/>
    </row>
    <row r="78" spans="2:8" x14ac:dyDescent="0.4">
      <c r="B78" s="12"/>
      <c r="C78" s="12"/>
      <c r="D78" s="13" t="s">
        <v>68</v>
      </c>
      <c r="E78" s="14"/>
      <c r="F78" s="14"/>
      <c r="G78" s="14">
        <f t="shared" si="1"/>
        <v>0</v>
      </c>
      <c r="H78" s="14"/>
    </row>
    <row r="79" spans="2:8" x14ac:dyDescent="0.4">
      <c r="B79" s="12"/>
      <c r="C79" s="12"/>
      <c r="D79" s="13" t="s">
        <v>69</v>
      </c>
      <c r="E79" s="14">
        <v>1032000</v>
      </c>
      <c r="F79" s="14">
        <v>1022879</v>
      </c>
      <c r="G79" s="14">
        <f t="shared" si="1"/>
        <v>9121</v>
      </c>
      <c r="H79" s="14"/>
    </row>
    <row r="80" spans="2:8" x14ac:dyDescent="0.4">
      <c r="B80" s="12"/>
      <c r="C80" s="12"/>
      <c r="D80" s="13" t="s">
        <v>70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71</v>
      </c>
      <c r="E81" s="14">
        <v>1480890</v>
      </c>
      <c r="F81" s="14">
        <v>1479036</v>
      </c>
      <c r="G81" s="14">
        <f t="shared" si="1"/>
        <v>1854</v>
      </c>
      <c r="H81" s="14"/>
    </row>
    <row r="82" spans="2:8" x14ac:dyDescent="0.4">
      <c r="B82" s="12"/>
      <c r="C82" s="12"/>
      <c r="D82" s="13" t="s">
        <v>72</v>
      </c>
      <c r="E82" s="14">
        <v>90000</v>
      </c>
      <c r="F82" s="14">
        <v>90000</v>
      </c>
      <c r="G82" s="14">
        <f t="shared" si="1"/>
        <v>0</v>
      </c>
      <c r="H82" s="14"/>
    </row>
    <row r="83" spans="2:8" x14ac:dyDescent="0.4">
      <c r="B83" s="12"/>
      <c r="C83" s="12"/>
      <c r="D83" s="13" t="s">
        <v>73</v>
      </c>
      <c r="E83" s="14">
        <v>122000</v>
      </c>
      <c r="F83" s="14">
        <v>116420</v>
      </c>
      <c r="G83" s="14">
        <f t="shared" si="1"/>
        <v>5580</v>
      </c>
      <c r="H83" s="14"/>
    </row>
    <row r="84" spans="2:8" x14ac:dyDescent="0.4">
      <c r="B84" s="12"/>
      <c r="C84" s="12"/>
      <c r="D84" s="13" t="s">
        <v>74</v>
      </c>
      <c r="E84" s="14">
        <v>10000</v>
      </c>
      <c r="F84" s="14">
        <v>9420</v>
      </c>
      <c r="G84" s="14">
        <f t="shared" si="1"/>
        <v>580</v>
      </c>
      <c r="H84" s="14"/>
    </row>
    <row r="85" spans="2:8" x14ac:dyDescent="0.4">
      <c r="B85" s="12"/>
      <c r="C85" s="12"/>
      <c r="D85" s="13" t="s">
        <v>75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76</v>
      </c>
      <c r="E86" s="14">
        <f>+E87+E88+E89+E90+E91+E92+E93+E94+E95+E96+E97+E98+E99+E100+E101+E102+E103+E104+E105+E106+E107+E108</f>
        <v>19900748</v>
      </c>
      <c r="F86" s="14">
        <f>+F87+F88+F89+F90+F91+F92+F93+F94+F95+F96+F97+F98+F99+F100+F101+F102+F103+F104+F105+F106+F107+F108</f>
        <v>19647888</v>
      </c>
      <c r="G86" s="14">
        <f t="shared" si="1"/>
        <v>252860</v>
      </c>
      <c r="H86" s="14"/>
    </row>
    <row r="87" spans="2:8" x14ac:dyDescent="0.4">
      <c r="B87" s="12"/>
      <c r="C87" s="12"/>
      <c r="D87" s="13" t="s">
        <v>77</v>
      </c>
      <c r="E87" s="14">
        <v>270650</v>
      </c>
      <c r="F87" s="14">
        <v>283911</v>
      </c>
      <c r="G87" s="14">
        <f t="shared" si="1"/>
        <v>-13261</v>
      </c>
      <c r="H87" s="14"/>
    </row>
    <row r="88" spans="2:8" x14ac:dyDescent="0.4">
      <c r="B88" s="12"/>
      <c r="C88" s="12"/>
      <c r="D88" s="13" t="s">
        <v>78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79</v>
      </c>
      <c r="E89" s="14">
        <v>544700</v>
      </c>
      <c r="F89" s="14">
        <v>520632</v>
      </c>
      <c r="G89" s="14">
        <f t="shared" si="1"/>
        <v>24068</v>
      </c>
      <c r="H89" s="14"/>
    </row>
    <row r="90" spans="2:8" x14ac:dyDescent="0.4">
      <c r="B90" s="12"/>
      <c r="C90" s="12"/>
      <c r="D90" s="13" t="s">
        <v>80</v>
      </c>
      <c r="E90" s="14">
        <v>125000</v>
      </c>
      <c r="F90" s="14">
        <v>189290</v>
      </c>
      <c r="G90" s="14">
        <f t="shared" si="1"/>
        <v>-64290</v>
      </c>
      <c r="H90" s="14"/>
    </row>
    <row r="91" spans="2:8" x14ac:dyDescent="0.4">
      <c r="B91" s="12"/>
      <c r="C91" s="12"/>
      <c r="D91" s="13" t="s">
        <v>81</v>
      </c>
      <c r="E91" s="14">
        <v>142000</v>
      </c>
      <c r="F91" s="14">
        <v>130265</v>
      </c>
      <c r="G91" s="14">
        <f t="shared" si="1"/>
        <v>11735</v>
      </c>
      <c r="H91" s="14"/>
    </row>
    <row r="92" spans="2:8" x14ac:dyDescent="0.4">
      <c r="B92" s="12"/>
      <c r="C92" s="12"/>
      <c r="D92" s="13" t="s">
        <v>82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68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83</v>
      </c>
      <c r="E95" s="14">
        <v>210000</v>
      </c>
      <c r="F95" s="14">
        <v>214444</v>
      </c>
      <c r="G95" s="14">
        <f t="shared" si="1"/>
        <v>-4444</v>
      </c>
      <c r="H95" s="14"/>
    </row>
    <row r="96" spans="2:8" x14ac:dyDescent="0.4">
      <c r="B96" s="12"/>
      <c r="C96" s="12"/>
      <c r="D96" s="13" t="s">
        <v>84</v>
      </c>
      <c r="E96" s="14">
        <v>856836</v>
      </c>
      <c r="F96" s="14">
        <v>1082164</v>
      </c>
      <c r="G96" s="14">
        <f t="shared" si="1"/>
        <v>-225328</v>
      </c>
      <c r="H96" s="14"/>
    </row>
    <row r="97" spans="2:8" x14ac:dyDescent="0.4">
      <c r="B97" s="12"/>
      <c r="C97" s="12"/>
      <c r="D97" s="13" t="s">
        <v>85</v>
      </c>
      <c r="E97" s="14">
        <v>3000</v>
      </c>
      <c r="F97" s="14">
        <v>3776</v>
      </c>
      <c r="G97" s="14">
        <f t="shared" si="1"/>
        <v>-776</v>
      </c>
      <c r="H97" s="14"/>
    </row>
    <row r="98" spans="2:8" x14ac:dyDescent="0.4">
      <c r="B98" s="12"/>
      <c r="C98" s="12"/>
      <c r="D98" s="13" t="s">
        <v>86</v>
      </c>
      <c r="E98" s="14">
        <v>5000</v>
      </c>
      <c r="F98" s="14"/>
      <c r="G98" s="14">
        <f t="shared" si="1"/>
        <v>5000</v>
      </c>
      <c r="H98" s="14"/>
    </row>
    <row r="99" spans="2:8" x14ac:dyDescent="0.4">
      <c r="B99" s="12"/>
      <c r="C99" s="12"/>
      <c r="D99" s="13" t="s">
        <v>87</v>
      </c>
      <c r="E99" s="14">
        <v>14900420</v>
      </c>
      <c r="F99" s="14">
        <v>14735410</v>
      </c>
      <c r="G99" s="14">
        <f t="shared" si="1"/>
        <v>165010</v>
      </c>
      <c r="H99" s="14"/>
    </row>
    <row r="100" spans="2:8" x14ac:dyDescent="0.4">
      <c r="B100" s="12"/>
      <c r="C100" s="12"/>
      <c r="D100" s="13" t="s">
        <v>88</v>
      </c>
      <c r="E100" s="14">
        <v>156000</v>
      </c>
      <c r="F100" s="14">
        <v>115699</v>
      </c>
      <c r="G100" s="14">
        <f t="shared" si="1"/>
        <v>40301</v>
      </c>
      <c r="H100" s="14"/>
    </row>
    <row r="101" spans="2:8" x14ac:dyDescent="0.4">
      <c r="B101" s="12"/>
      <c r="C101" s="12"/>
      <c r="D101" s="13" t="s">
        <v>70</v>
      </c>
      <c r="E101" s="14">
        <v>845282</v>
      </c>
      <c r="F101" s="14">
        <v>451970</v>
      </c>
      <c r="G101" s="14">
        <f t="shared" si="1"/>
        <v>393312</v>
      </c>
      <c r="H101" s="14"/>
    </row>
    <row r="102" spans="2:8" x14ac:dyDescent="0.4">
      <c r="B102" s="12"/>
      <c r="C102" s="12"/>
      <c r="D102" s="13" t="s">
        <v>71</v>
      </c>
      <c r="E102" s="14">
        <v>1531680</v>
      </c>
      <c r="F102" s="14">
        <v>1544998</v>
      </c>
      <c r="G102" s="14">
        <f t="shared" si="1"/>
        <v>-13318</v>
      </c>
      <c r="H102" s="14"/>
    </row>
    <row r="103" spans="2:8" x14ac:dyDescent="0.4">
      <c r="B103" s="12"/>
      <c r="C103" s="12"/>
      <c r="D103" s="13" t="s">
        <v>89</v>
      </c>
      <c r="E103" s="14"/>
      <c r="F103" s="14"/>
      <c r="G103" s="14">
        <f t="shared" si="1"/>
        <v>0</v>
      </c>
      <c r="H103" s="14"/>
    </row>
    <row r="104" spans="2:8" x14ac:dyDescent="0.4">
      <c r="B104" s="12"/>
      <c r="C104" s="12"/>
      <c r="D104" s="13" t="s">
        <v>90</v>
      </c>
      <c r="E104" s="14">
        <v>12200</v>
      </c>
      <c r="F104" s="14">
        <v>50210</v>
      </c>
      <c r="G104" s="14">
        <f t="shared" si="1"/>
        <v>-38010</v>
      </c>
      <c r="H104" s="14"/>
    </row>
    <row r="105" spans="2:8" x14ac:dyDescent="0.4">
      <c r="B105" s="12"/>
      <c r="C105" s="12"/>
      <c r="D105" s="13" t="s">
        <v>91</v>
      </c>
      <c r="E105" s="14">
        <v>227980</v>
      </c>
      <c r="F105" s="14">
        <v>227758</v>
      </c>
      <c r="G105" s="14">
        <f t="shared" si="1"/>
        <v>222</v>
      </c>
      <c r="H105" s="14"/>
    </row>
    <row r="106" spans="2:8" x14ac:dyDescent="0.4">
      <c r="B106" s="12"/>
      <c r="C106" s="12"/>
      <c r="D106" s="13" t="s">
        <v>92</v>
      </c>
      <c r="E106" s="14">
        <v>40000</v>
      </c>
      <c r="F106" s="14">
        <v>64170</v>
      </c>
      <c r="G106" s="14">
        <f t="shared" si="1"/>
        <v>-24170</v>
      </c>
      <c r="H106" s="14"/>
    </row>
    <row r="107" spans="2:8" x14ac:dyDescent="0.4">
      <c r="B107" s="12"/>
      <c r="C107" s="12"/>
      <c r="D107" s="13" t="s">
        <v>93</v>
      </c>
      <c r="E107" s="14">
        <v>30000</v>
      </c>
      <c r="F107" s="14">
        <v>30000</v>
      </c>
      <c r="G107" s="14">
        <f t="shared" si="1"/>
        <v>0</v>
      </c>
      <c r="H107" s="14"/>
    </row>
    <row r="108" spans="2:8" x14ac:dyDescent="0.4">
      <c r="B108" s="12"/>
      <c r="C108" s="12"/>
      <c r="D108" s="13" t="s">
        <v>74</v>
      </c>
      <c r="E108" s="14"/>
      <c r="F108" s="14">
        <v>3191</v>
      </c>
      <c r="G108" s="14">
        <f t="shared" si="1"/>
        <v>-3191</v>
      </c>
      <c r="H108" s="14"/>
    </row>
    <row r="109" spans="2:8" x14ac:dyDescent="0.4">
      <c r="B109" s="12"/>
      <c r="C109" s="12"/>
      <c r="D109" s="13" t="s">
        <v>94</v>
      </c>
      <c r="E109" s="14">
        <v>1057200</v>
      </c>
      <c r="F109" s="14">
        <v>1060567</v>
      </c>
      <c r="G109" s="14">
        <f t="shared" si="1"/>
        <v>-3367</v>
      </c>
      <c r="H109" s="14"/>
    </row>
    <row r="110" spans="2:8" x14ac:dyDescent="0.4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96</v>
      </c>
      <c r="E111" s="14">
        <f>+E112+E113</f>
        <v>700000</v>
      </c>
      <c r="F111" s="14">
        <f>+F112+F113</f>
        <v>696574</v>
      </c>
      <c r="G111" s="14">
        <f t="shared" si="1"/>
        <v>3426</v>
      </c>
      <c r="H111" s="14"/>
    </row>
    <row r="112" spans="2:8" x14ac:dyDescent="0.4">
      <c r="B112" s="12"/>
      <c r="C112" s="12"/>
      <c r="D112" s="13" t="s">
        <v>97</v>
      </c>
      <c r="E112" s="14">
        <v>700000</v>
      </c>
      <c r="F112" s="14">
        <v>696574</v>
      </c>
      <c r="G112" s="14">
        <f t="shared" si="1"/>
        <v>3426</v>
      </c>
      <c r="H112" s="14"/>
    </row>
    <row r="113" spans="2:8" x14ac:dyDescent="0.4">
      <c r="B113" s="12"/>
      <c r="C113" s="12"/>
      <c r="D113" s="13" t="s">
        <v>74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98</v>
      </c>
      <c r="E114" s="14">
        <f>+E115+E116</f>
        <v>0</v>
      </c>
      <c r="F114" s="14">
        <f>+F115+F116</f>
        <v>0</v>
      </c>
      <c r="G114" s="14">
        <f t="shared" si="1"/>
        <v>0</v>
      </c>
      <c r="H114" s="14"/>
    </row>
    <row r="115" spans="2:8" x14ac:dyDescent="0.4">
      <c r="B115" s="12"/>
      <c r="C115" s="12"/>
      <c r="D115" s="13" t="s">
        <v>99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100</v>
      </c>
      <c r="E116" s="14"/>
      <c r="F116" s="14"/>
      <c r="G116" s="14">
        <f t="shared" si="1"/>
        <v>0</v>
      </c>
      <c r="H116" s="14"/>
    </row>
    <row r="117" spans="2:8" x14ac:dyDescent="0.4">
      <c r="B117" s="12"/>
      <c r="C117" s="15"/>
      <c r="D117" s="16" t="s">
        <v>101</v>
      </c>
      <c r="E117" s="17">
        <f>+E60+E68+E86+E109+E110+E111+E114</f>
        <v>178095131</v>
      </c>
      <c r="F117" s="17">
        <f>+F60+F68+F86+F109+F110+F111+F114</f>
        <v>175757546</v>
      </c>
      <c r="G117" s="17">
        <f t="shared" si="1"/>
        <v>2337585</v>
      </c>
      <c r="H117" s="17"/>
    </row>
    <row r="118" spans="2:8" x14ac:dyDescent="0.4">
      <c r="B118" s="15"/>
      <c r="C118" s="18" t="s">
        <v>102</v>
      </c>
      <c r="D118" s="19"/>
      <c r="E118" s="20">
        <f xml:space="preserve"> +E59 - E117</f>
        <v>4799869</v>
      </c>
      <c r="F118" s="20">
        <f xml:space="preserve"> +F59 - F117</f>
        <v>6073266</v>
      </c>
      <c r="G118" s="20">
        <f t="shared" si="1"/>
        <v>-1273397</v>
      </c>
      <c r="H118" s="20"/>
    </row>
    <row r="119" spans="2:8" x14ac:dyDescent="0.4">
      <c r="B119" s="9" t="s">
        <v>103</v>
      </c>
      <c r="C119" s="9" t="s">
        <v>10</v>
      </c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107</v>
      </c>
      <c r="E122" s="14">
        <f>+E123+E124</f>
        <v>0</v>
      </c>
      <c r="F122" s="14">
        <f>+F123+F124</f>
        <v>0</v>
      </c>
      <c r="G122" s="14">
        <f t="shared" si="1"/>
        <v>0</v>
      </c>
      <c r="H122" s="14"/>
    </row>
    <row r="123" spans="2:8" x14ac:dyDescent="0.4">
      <c r="B123" s="12"/>
      <c r="C123" s="12"/>
      <c r="D123" s="13" t="s">
        <v>108</v>
      </c>
      <c r="E123" s="14"/>
      <c r="F123" s="14"/>
      <c r="G123" s="14">
        <f t="shared" si="1"/>
        <v>0</v>
      </c>
      <c r="H123" s="14"/>
    </row>
    <row r="124" spans="2:8" x14ac:dyDescent="0.4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x14ac:dyDescent="0.4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112</v>
      </c>
      <c r="E127" s="14">
        <f>+E128+E129+E130</f>
        <v>0</v>
      </c>
      <c r="F127" s="14">
        <f>+F128+F129+F130</f>
        <v>0</v>
      </c>
      <c r="G127" s="14">
        <f t="shared" si="1"/>
        <v>0</v>
      </c>
      <c r="H127" s="14"/>
    </row>
    <row r="128" spans="2:8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  <c r="H129" s="14"/>
    </row>
    <row r="130" spans="2:8" x14ac:dyDescent="0.4">
      <c r="B130" s="12"/>
      <c r="C130" s="12"/>
      <c r="D130" s="13" t="s">
        <v>115</v>
      </c>
      <c r="E130" s="14"/>
      <c r="F130" s="14"/>
      <c r="G130" s="14">
        <f t="shared" si="1"/>
        <v>0</v>
      </c>
      <c r="H130" s="14"/>
    </row>
    <row r="131" spans="2:8" x14ac:dyDescent="0.4">
      <c r="B131" s="12"/>
      <c r="C131" s="12"/>
      <c r="D131" s="13" t="s">
        <v>116</v>
      </c>
      <c r="E131" s="14">
        <f>+E132</f>
        <v>0</v>
      </c>
      <c r="F131" s="14">
        <f>+F132</f>
        <v>0</v>
      </c>
      <c r="G131" s="14">
        <f t="shared" si="1"/>
        <v>0</v>
      </c>
      <c r="H131" s="14"/>
    </row>
    <row r="132" spans="2:8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x14ac:dyDescent="0.4">
      <c r="B133" s="12"/>
      <c r="C133" s="15"/>
      <c r="D133" s="16" t="s">
        <v>118</v>
      </c>
      <c r="E133" s="17">
        <f>+E119+E122+E125+E126+E127+E131</f>
        <v>0</v>
      </c>
      <c r="F133" s="17">
        <f>+F119+F122+F125+F126+F127+F131</f>
        <v>0</v>
      </c>
      <c r="G133" s="17">
        <f t="shared" si="1"/>
        <v>0</v>
      </c>
      <c r="H133" s="17"/>
    </row>
    <row r="134" spans="2:8" x14ac:dyDescent="0.4">
      <c r="B134" s="12"/>
      <c r="C134" s="9" t="s">
        <v>49</v>
      </c>
      <c r="D134" s="13" t="s">
        <v>119</v>
      </c>
      <c r="E134" s="14">
        <v>10069734</v>
      </c>
      <c r="F134" s="14">
        <v>10068146</v>
      </c>
      <c r="G134" s="14">
        <f t="shared" si="1"/>
        <v>1588</v>
      </c>
      <c r="H134" s="14"/>
    </row>
    <row r="135" spans="2:8" x14ac:dyDescent="0.4">
      <c r="B135" s="12"/>
      <c r="C135" s="12"/>
      <c r="D135" s="13" t="s">
        <v>120</v>
      </c>
      <c r="E135" s="14"/>
      <c r="F135" s="14"/>
      <c r="G135" s="14">
        <f t="shared" ref="G135:G194" si="2">E135-F135</f>
        <v>0</v>
      </c>
      <c r="H135" s="14"/>
    </row>
    <row r="136" spans="2:8" x14ac:dyDescent="0.4">
      <c r="B136" s="12"/>
      <c r="C136" s="12"/>
      <c r="D136" s="13" t="s">
        <v>121</v>
      </c>
      <c r="E136" s="14">
        <f>+E137+E138+E139+E140+E141</f>
        <v>7533900</v>
      </c>
      <c r="F136" s="14">
        <f>+F137+F138+F139+F140+F141</f>
        <v>7489900</v>
      </c>
      <c r="G136" s="14">
        <f t="shared" si="2"/>
        <v>44000</v>
      </c>
      <c r="H136" s="14"/>
    </row>
    <row r="137" spans="2:8" x14ac:dyDescent="0.4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123</v>
      </c>
      <c r="E138" s="14">
        <v>7145600</v>
      </c>
      <c r="F138" s="14">
        <v>7121400</v>
      </c>
      <c r="G138" s="14">
        <f t="shared" si="2"/>
        <v>24200</v>
      </c>
      <c r="H138" s="14"/>
    </row>
    <row r="139" spans="2:8" x14ac:dyDescent="0.4">
      <c r="B139" s="12"/>
      <c r="C139" s="12"/>
      <c r="D139" s="13" t="s">
        <v>124</v>
      </c>
      <c r="E139" s="14"/>
      <c r="F139" s="14"/>
      <c r="G139" s="14">
        <f t="shared" si="2"/>
        <v>0</v>
      </c>
      <c r="H139" s="14"/>
    </row>
    <row r="140" spans="2:8" x14ac:dyDescent="0.4">
      <c r="B140" s="12"/>
      <c r="C140" s="12"/>
      <c r="D140" s="13" t="s">
        <v>125</v>
      </c>
      <c r="E140" s="14">
        <v>217800</v>
      </c>
      <c r="F140" s="14">
        <v>198000</v>
      </c>
      <c r="G140" s="14">
        <f t="shared" si="2"/>
        <v>19800</v>
      </c>
      <c r="H140" s="14"/>
    </row>
    <row r="141" spans="2:8" x14ac:dyDescent="0.4">
      <c r="B141" s="12"/>
      <c r="C141" s="12"/>
      <c r="D141" s="13" t="s">
        <v>126</v>
      </c>
      <c r="E141" s="14">
        <v>170500</v>
      </c>
      <c r="F141" s="14">
        <v>170500</v>
      </c>
      <c r="G141" s="14">
        <f t="shared" si="2"/>
        <v>0</v>
      </c>
      <c r="H141" s="14"/>
    </row>
    <row r="142" spans="2:8" x14ac:dyDescent="0.4">
      <c r="B142" s="12"/>
      <c r="C142" s="12"/>
      <c r="D142" s="13" t="s">
        <v>127</v>
      </c>
      <c r="E142" s="14"/>
      <c r="F142" s="14"/>
      <c r="G142" s="14">
        <f t="shared" si="2"/>
        <v>0</v>
      </c>
      <c r="H142" s="14"/>
    </row>
    <row r="143" spans="2:8" x14ac:dyDescent="0.4">
      <c r="B143" s="12"/>
      <c r="C143" s="12"/>
      <c r="D143" s="13" t="s">
        <v>128</v>
      </c>
      <c r="E143" s="14">
        <v>1169520</v>
      </c>
      <c r="F143" s="14">
        <v>1169520</v>
      </c>
      <c r="G143" s="14">
        <f t="shared" si="2"/>
        <v>0</v>
      </c>
      <c r="H143" s="14"/>
    </row>
    <row r="144" spans="2:8" x14ac:dyDescent="0.4">
      <c r="B144" s="12"/>
      <c r="C144" s="12"/>
      <c r="D144" s="13" t="s">
        <v>129</v>
      </c>
      <c r="E144" s="14">
        <f>+E145</f>
        <v>0</v>
      </c>
      <c r="F144" s="14">
        <f>+F145</f>
        <v>0</v>
      </c>
      <c r="G144" s="14">
        <f t="shared" si="2"/>
        <v>0</v>
      </c>
      <c r="H144" s="14"/>
    </row>
    <row r="145" spans="2:8" x14ac:dyDescent="0.4">
      <c r="B145" s="12"/>
      <c r="C145" s="12"/>
      <c r="D145" s="13" t="s">
        <v>130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5"/>
      <c r="D146" s="16" t="s">
        <v>131</v>
      </c>
      <c r="E146" s="17">
        <f>+E134+E135+E136+E142+E143+E144</f>
        <v>18773154</v>
      </c>
      <c r="F146" s="17">
        <f>+F134+F135+F136+F142+F143+F144</f>
        <v>18727566</v>
      </c>
      <c r="G146" s="17">
        <f t="shared" si="2"/>
        <v>45588</v>
      </c>
      <c r="H146" s="17"/>
    </row>
    <row r="147" spans="2:8" x14ac:dyDescent="0.4">
      <c r="B147" s="15"/>
      <c r="C147" s="21" t="s">
        <v>132</v>
      </c>
      <c r="D147" s="19"/>
      <c r="E147" s="20">
        <f xml:space="preserve"> +E133 - E146</f>
        <v>-18773154</v>
      </c>
      <c r="F147" s="20">
        <f xml:space="preserve"> +F133 - F146</f>
        <v>-18727566</v>
      </c>
      <c r="G147" s="20">
        <f t="shared" si="2"/>
        <v>-45588</v>
      </c>
      <c r="H147" s="20"/>
    </row>
    <row r="148" spans="2:8" x14ac:dyDescent="0.4">
      <c r="B148" s="9" t="s">
        <v>133</v>
      </c>
      <c r="C148" s="9" t="s">
        <v>10</v>
      </c>
      <c r="D148" s="13" t="s">
        <v>134</v>
      </c>
      <c r="E148" s="14"/>
      <c r="F148" s="14"/>
      <c r="G148" s="14">
        <f t="shared" si="2"/>
        <v>0</v>
      </c>
      <c r="H148" s="14"/>
    </row>
    <row r="149" spans="2:8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x14ac:dyDescent="0.4">
      <c r="B154" s="12"/>
      <c r="C154" s="12"/>
      <c r="D154" s="13" t="s">
        <v>140</v>
      </c>
      <c r="E154" s="14">
        <f>+E155+E156+E157+E158+E159</f>
        <v>0</v>
      </c>
      <c r="F154" s="14">
        <f>+F155+F156+F157+F158+F159</f>
        <v>0</v>
      </c>
      <c r="G154" s="14">
        <f t="shared" si="2"/>
        <v>0</v>
      </c>
      <c r="H154" s="14"/>
    </row>
    <row r="155" spans="2:8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x14ac:dyDescent="0.4">
      <c r="B158" s="12"/>
      <c r="C158" s="12"/>
      <c r="D158" s="13" t="s">
        <v>144</v>
      </c>
      <c r="E158" s="14"/>
      <c r="F158" s="14"/>
      <c r="G158" s="14">
        <f t="shared" si="2"/>
        <v>0</v>
      </c>
      <c r="H158" s="14"/>
    </row>
    <row r="159" spans="2:8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  <c r="H159" s="14"/>
    </row>
    <row r="160" spans="2:8" x14ac:dyDescent="0.4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  <c r="H162" s="14"/>
    </row>
    <row r="163" spans="2:8" x14ac:dyDescent="0.4">
      <c r="B163" s="12"/>
      <c r="C163" s="12"/>
      <c r="D163" s="13" t="s">
        <v>149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151</v>
      </c>
      <c r="E165" s="14">
        <v>4280000</v>
      </c>
      <c r="F165" s="14">
        <v>4280000</v>
      </c>
      <c r="G165" s="14">
        <f t="shared" si="2"/>
        <v>0</v>
      </c>
      <c r="H165" s="14"/>
    </row>
    <row r="166" spans="2:8" x14ac:dyDescent="0.4">
      <c r="B166" s="12"/>
      <c r="C166" s="12"/>
      <c r="D166" s="13" t="s">
        <v>152</v>
      </c>
      <c r="E166" s="14">
        <f>+E167</f>
        <v>0</v>
      </c>
      <c r="F166" s="14">
        <f>+F167</f>
        <v>0</v>
      </c>
      <c r="G166" s="14">
        <f t="shared" si="2"/>
        <v>0</v>
      </c>
      <c r="H166" s="14"/>
    </row>
    <row r="167" spans="2:8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x14ac:dyDescent="0.4">
      <c r="B168" s="12"/>
      <c r="C168" s="15"/>
      <c r="D168" s="16" t="s">
        <v>154</v>
      </c>
      <c r="E168" s="17">
        <f>+E148+E149+E150+E151+E152+E153+E154+E160+E161+E162+E163+E164+E165+E166</f>
        <v>4280000</v>
      </c>
      <c r="F168" s="17">
        <f>+F148+F149+F150+F151+F152+F153+F154+F160+F161+F162+F163+F164+F165+F166</f>
        <v>4280000</v>
      </c>
      <c r="G168" s="17">
        <f t="shared" si="2"/>
        <v>0</v>
      </c>
      <c r="H168" s="17"/>
    </row>
    <row r="169" spans="2:8" x14ac:dyDescent="0.4">
      <c r="B169" s="12"/>
      <c r="C169" s="9" t="s">
        <v>49</v>
      </c>
      <c r="D169" s="13" t="s">
        <v>155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156</v>
      </c>
      <c r="E170" s="14"/>
      <c r="F170" s="14"/>
      <c r="G170" s="14">
        <f t="shared" si="2"/>
        <v>0</v>
      </c>
      <c r="H170" s="14"/>
    </row>
    <row r="171" spans="2:8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  <c r="H172" s="14"/>
    </row>
    <row r="173" spans="2:8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2"/>
      <c r="D174" s="13" t="s">
        <v>160</v>
      </c>
      <c r="E174" s="14">
        <f>+E175+E176+E177+E178+E179</f>
        <v>0</v>
      </c>
      <c r="F174" s="14">
        <f>+F175+F176+F177+F178+F179</f>
        <v>0</v>
      </c>
      <c r="G174" s="14">
        <f t="shared" si="2"/>
        <v>0</v>
      </c>
      <c r="H174" s="14"/>
    </row>
    <row r="175" spans="2:8" x14ac:dyDescent="0.4">
      <c r="B175" s="12"/>
      <c r="C175" s="12"/>
      <c r="D175" s="13" t="s">
        <v>161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162</v>
      </c>
      <c r="E176" s="14"/>
      <c r="F176" s="14"/>
      <c r="G176" s="14">
        <f t="shared" si="2"/>
        <v>0</v>
      </c>
      <c r="H176" s="14"/>
    </row>
    <row r="177" spans="2:8" x14ac:dyDescent="0.4">
      <c r="B177" s="12"/>
      <c r="C177" s="12"/>
      <c r="D177" s="13" t="s">
        <v>163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164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165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166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167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168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22" t="s">
        <v>169</v>
      </c>
      <c r="E183" s="23"/>
      <c r="F183" s="23"/>
      <c r="G183" s="23">
        <f t="shared" si="2"/>
        <v>0</v>
      </c>
      <c r="H183" s="23"/>
    </row>
    <row r="184" spans="2:8" x14ac:dyDescent="0.4">
      <c r="B184" s="12"/>
      <c r="C184" s="12"/>
      <c r="D184" s="22" t="s">
        <v>170</v>
      </c>
      <c r="E184" s="23"/>
      <c r="F184" s="23"/>
      <c r="G184" s="23">
        <f t="shared" si="2"/>
        <v>0</v>
      </c>
      <c r="H184" s="23"/>
    </row>
    <row r="185" spans="2:8" x14ac:dyDescent="0.4">
      <c r="B185" s="12"/>
      <c r="C185" s="12"/>
      <c r="D185" s="22" t="s">
        <v>171</v>
      </c>
      <c r="E185" s="23"/>
      <c r="F185" s="23"/>
      <c r="G185" s="23">
        <f t="shared" si="2"/>
        <v>0</v>
      </c>
      <c r="H185" s="23"/>
    </row>
    <row r="186" spans="2:8" x14ac:dyDescent="0.4">
      <c r="B186" s="12"/>
      <c r="C186" s="12"/>
      <c r="D186" s="22" t="s">
        <v>172</v>
      </c>
      <c r="E186" s="23">
        <f>+E187</f>
        <v>0</v>
      </c>
      <c r="F186" s="23">
        <f>+F187</f>
        <v>0</v>
      </c>
      <c r="G186" s="23">
        <f t="shared" si="2"/>
        <v>0</v>
      </c>
      <c r="H186" s="23"/>
    </row>
    <row r="187" spans="2:8" x14ac:dyDescent="0.4">
      <c r="B187" s="12"/>
      <c r="C187" s="12"/>
      <c r="D187" s="22" t="s">
        <v>173</v>
      </c>
      <c r="E187" s="23"/>
      <c r="F187" s="23"/>
      <c r="G187" s="23">
        <f t="shared" si="2"/>
        <v>0</v>
      </c>
      <c r="H187" s="23"/>
    </row>
    <row r="188" spans="2:8" x14ac:dyDescent="0.4">
      <c r="B188" s="12"/>
      <c r="C188" s="15"/>
      <c r="D188" s="24" t="s">
        <v>174</v>
      </c>
      <c r="E188" s="25">
        <f>+E169+E170+E171+E172+E173+E174+E180+E181+E182+E183+E184+E185+E186</f>
        <v>0</v>
      </c>
      <c r="F188" s="25">
        <f>+F169+F170+F171+F172+F173+F174+F180+F181+F182+F183+F184+F185+F186</f>
        <v>0</v>
      </c>
      <c r="G188" s="25">
        <f t="shared" si="2"/>
        <v>0</v>
      </c>
      <c r="H188" s="25"/>
    </row>
    <row r="189" spans="2:8" x14ac:dyDescent="0.4">
      <c r="B189" s="15"/>
      <c r="C189" s="21" t="s">
        <v>175</v>
      </c>
      <c r="D189" s="19"/>
      <c r="E189" s="20">
        <f xml:space="preserve"> +E168 - E188</f>
        <v>4280000</v>
      </c>
      <c r="F189" s="20">
        <f xml:space="preserve"> +F168 - F188</f>
        <v>4280000</v>
      </c>
      <c r="G189" s="20">
        <f t="shared" si="2"/>
        <v>0</v>
      </c>
      <c r="H189" s="20"/>
    </row>
    <row r="190" spans="2:8" x14ac:dyDescent="0.4">
      <c r="B190" s="26" t="s">
        <v>176</v>
      </c>
      <c r="C190" s="27"/>
      <c r="D190" s="28"/>
      <c r="E190" s="29"/>
      <c r="F190" s="29"/>
      <c r="G190" s="29">
        <f>E190 + E191</f>
        <v>0</v>
      </c>
      <c r="H190" s="29"/>
    </row>
    <row r="191" spans="2:8" x14ac:dyDescent="0.4">
      <c r="B191" s="30"/>
      <c r="C191" s="31"/>
      <c r="D191" s="32"/>
      <c r="E191" s="33"/>
      <c r="F191" s="33"/>
      <c r="G191" s="33"/>
      <c r="H191" s="33"/>
    </row>
    <row r="192" spans="2:8" x14ac:dyDescent="0.4">
      <c r="B192" s="21" t="s">
        <v>177</v>
      </c>
      <c r="C192" s="18"/>
      <c r="D192" s="19"/>
      <c r="E192" s="20">
        <f xml:space="preserve"> +E118 +E147 +E189 - (E190 + E191)</f>
        <v>-9693285</v>
      </c>
      <c r="F192" s="20">
        <f xml:space="preserve"> +F118 +F147 +F189 - (F190 + F191)</f>
        <v>-8374300</v>
      </c>
      <c r="G192" s="20">
        <f t="shared" si="2"/>
        <v>-1318985</v>
      </c>
      <c r="H192" s="20"/>
    </row>
    <row r="193" spans="2:8" x14ac:dyDescent="0.4">
      <c r="B193" s="21" t="s">
        <v>178</v>
      </c>
      <c r="C193" s="18"/>
      <c r="D193" s="19"/>
      <c r="E193" s="20">
        <v>36047337</v>
      </c>
      <c r="F193" s="20">
        <v>36047337</v>
      </c>
      <c r="G193" s="20">
        <f t="shared" si="2"/>
        <v>0</v>
      </c>
      <c r="H193" s="20"/>
    </row>
    <row r="194" spans="2:8" x14ac:dyDescent="0.4">
      <c r="B194" s="21" t="s">
        <v>179</v>
      </c>
      <c r="C194" s="18"/>
      <c r="D194" s="19"/>
      <c r="E194" s="20">
        <f xml:space="preserve"> +E192 +E193</f>
        <v>26354052</v>
      </c>
      <c r="F194" s="20">
        <f xml:space="preserve"> +F192 +F193</f>
        <v>27673037</v>
      </c>
      <c r="G194" s="20">
        <f t="shared" si="2"/>
        <v>-1318985</v>
      </c>
      <c r="H194" s="20"/>
    </row>
    <row r="195" spans="2:8" x14ac:dyDescent="0.4">
      <c r="B195" s="34"/>
      <c r="C195" s="34"/>
      <c r="D195" s="34"/>
      <c r="E195" s="34"/>
      <c r="F195" s="34"/>
      <c r="G195" s="34"/>
      <c r="H195" s="34"/>
    </row>
    <row r="196" spans="2:8" x14ac:dyDescent="0.4">
      <c r="B196" s="34"/>
      <c r="C196" s="34"/>
      <c r="D196" s="34"/>
      <c r="E196" s="34"/>
      <c r="F196" s="34"/>
      <c r="G196" s="34"/>
      <c r="H196" s="34"/>
    </row>
    <row r="197" spans="2:8" x14ac:dyDescent="0.4">
      <c r="B197" s="34"/>
      <c r="C197" s="34"/>
      <c r="D197" s="34"/>
      <c r="E197" s="34"/>
      <c r="F197" s="34"/>
      <c r="G197" s="34"/>
      <c r="H197" s="34"/>
    </row>
    <row r="198" spans="2:8" x14ac:dyDescent="0.4">
      <c r="B198" s="34"/>
      <c r="C198" s="34"/>
      <c r="D198" s="34"/>
      <c r="E198" s="34"/>
      <c r="F198" s="34"/>
      <c r="G198" s="34"/>
      <c r="H198" s="34"/>
    </row>
    <row r="199" spans="2:8" x14ac:dyDescent="0.4">
      <c r="B199" s="34"/>
      <c r="C199" s="34"/>
      <c r="D199" s="34"/>
      <c r="E199" s="34"/>
      <c r="F199" s="34"/>
      <c r="G199" s="34"/>
      <c r="H199" s="34"/>
    </row>
    <row r="200" spans="2:8" x14ac:dyDescent="0.4">
      <c r="B200" s="34"/>
      <c r="C200" s="34"/>
      <c r="D200" s="34"/>
      <c r="E200" s="34"/>
      <c r="F200" s="34"/>
      <c r="G200" s="34"/>
      <c r="H200" s="34"/>
    </row>
    <row r="201" spans="2:8" x14ac:dyDescent="0.4">
      <c r="B201" s="34"/>
      <c r="C201" s="34"/>
      <c r="D201" s="34"/>
      <c r="E201" s="34"/>
      <c r="F201" s="34"/>
      <c r="G201" s="34"/>
      <c r="H201" s="34"/>
    </row>
    <row r="202" spans="2:8" x14ac:dyDescent="0.4">
      <c r="B202" s="34"/>
      <c r="C202" s="34"/>
      <c r="D202" s="34"/>
      <c r="E202" s="34"/>
      <c r="F202" s="34"/>
      <c r="G202" s="34"/>
      <c r="H202" s="34"/>
    </row>
    <row r="203" spans="2:8" x14ac:dyDescent="0.4">
      <c r="B203" s="34"/>
      <c r="C203" s="34"/>
      <c r="D203" s="34"/>
      <c r="E203" s="34"/>
      <c r="F203" s="34"/>
      <c r="G203" s="34"/>
      <c r="H203" s="34"/>
    </row>
    <row r="204" spans="2:8" x14ac:dyDescent="0.4">
      <c r="B204" s="34"/>
      <c r="C204" s="34"/>
      <c r="D204" s="34"/>
      <c r="E204" s="34"/>
      <c r="F204" s="34"/>
      <c r="G204" s="34"/>
      <c r="H204" s="34"/>
    </row>
  </sheetData>
  <mergeCells count="12">
    <mergeCell ref="B119:B147"/>
    <mergeCell ref="C119:C133"/>
    <mergeCell ref="C134:C146"/>
    <mergeCell ref="B148:B189"/>
    <mergeCell ref="C148:C168"/>
    <mergeCell ref="C169:C188"/>
    <mergeCell ref="B2:H2"/>
    <mergeCell ref="B3:H3"/>
    <mergeCell ref="B5:D5"/>
    <mergeCell ref="B6:B118"/>
    <mergeCell ref="C6:C59"/>
    <mergeCell ref="C60:C11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38F9-E54B-499B-BFDD-83245F3B4D65}">
  <sheetPr>
    <pageSetUpPr fitToPage="1"/>
  </sheetPr>
  <dimension ref="B1:H204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180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+E7+E14+E21+E30+E34</f>
        <v>53684000</v>
      </c>
      <c r="F6" s="11">
        <f>+F7+F14+F21+F30+F34</f>
        <v>53062976</v>
      </c>
      <c r="G6" s="11">
        <f>E6-F6</f>
        <v>621024</v>
      </c>
      <c r="H6" s="11"/>
    </row>
    <row r="7" spans="2:8" x14ac:dyDescent="0.4">
      <c r="B7" s="12"/>
      <c r="C7" s="12"/>
      <c r="D7" s="13" t="s">
        <v>12</v>
      </c>
      <c r="E7" s="14">
        <f>+E8+E9+E10+E11+E12+E13</f>
        <v>0</v>
      </c>
      <c r="F7" s="14">
        <f>+F8+F9+F10+F11+F12+F13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/>
      <c r="F11" s="14"/>
      <c r="G11" s="14">
        <f t="shared" si="0"/>
        <v>0</v>
      </c>
      <c r="H11" s="14"/>
    </row>
    <row r="12" spans="2:8" x14ac:dyDescent="0.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19</v>
      </c>
      <c r="E14" s="14">
        <f>+E15+E16+E17+E18+E19+E20</f>
        <v>51235000</v>
      </c>
      <c r="F14" s="14">
        <f>+F15+F16+F17+F18+F19+F20</f>
        <v>50643120</v>
      </c>
      <c r="G14" s="14">
        <f t="shared" si="0"/>
        <v>591880</v>
      </c>
      <c r="H14" s="14"/>
    </row>
    <row r="15" spans="2:8" x14ac:dyDescent="0.4">
      <c r="B15" s="12"/>
      <c r="C15" s="12"/>
      <c r="D15" s="13" t="s">
        <v>13</v>
      </c>
      <c r="E15" s="14">
        <v>43000000</v>
      </c>
      <c r="F15" s="14">
        <v>42452094</v>
      </c>
      <c r="G15" s="14">
        <f t="shared" si="0"/>
        <v>547906</v>
      </c>
      <c r="H15" s="14"/>
    </row>
    <row r="16" spans="2:8" x14ac:dyDescent="0.4">
      <c r="B16" s="12"/>
      <c r="C16" s="12"/>
      <c r="D16" s="13" t="s">
        <v>14</v>
      </c>
      <c r="E16" s="14">
        <v>2660000</v>
      </c>
      <c r="F16" s="14">
        <v>2679606</v>
      </c>
      <c r="G16" s="14">
        <f t="shared" si="0"/>
        <v>-19606</v>
      </c>
      <c r="H16" s="14"/>
    </row>
    <row r="17" spans="2:8" x14ac:dyDescent="0.4">
      <c r="B17" s="12"/>
      <c r="C17" s="12"/>
      <c r="D17" s="13" t="s">
        <v>15</v>
      </c>
      <c r="E17" s="14">
        <v>360000</v>
      </c>
      <c r="F17" s="14">
        <v>352363</v>
      </c>
      <c r="G17" s="14">
        <f t="shared" si="0"/>
        <v>7637</v>
      </c>
      <c r="H17" s="14"/>
    </row>
    <row r="18" spans="2:8" x14ac:dyDescent="0.4">
      <c r="B18" s="12"/>
      <c r="C18" s="12"/>
      <c r="D18" s="13" t="s">
        <v>16</v>
      </c>
      <c r="E18" s="14">
        <v>4918000</v>
      </c>
      <c r="F18" s="14">
        <v>4861323</v>
      </c>
      <c r="G18" s="14">
        <f t="shared" si="0"/>
        <v>56677</v>
      </c>
      <c r="H18" s="14"/>
    </row>
    <row r="19" spans="2:8" x14ac:dyDescent="0.4">
      <c r="B19" s="12"/>
      <c r="C19" s="12"/>
      <c r="D19" s="13" t="s">
        <v>17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18</v>
      </c>
      <c r="E20" s="14">
        <v>297000</v>
      </c>
      <c r="F20" s="14">
        <v>297734</v>
      </c>
      <c r="G20" s="14">
        <f t="shared" si="0"/>
        <v>-734</v>
      </c>
      <c r="H20" s="14"/>
    </row>
    <row r="21" spans="2:8" x14ac:dyDescent="0.4">
      <c r="B21" s="12"/>
      <c r="C21" s="12"/>
      <c r="D21" s="13" t="s">
        <v>20</v>
      </c>
      <c r="E21" s="14">
        <f>+E22+E23+E24+E25+E26+E27+E28+E29</f>
        <v>2000000</v>
      </c>
      <c r="F21" s="14">
        <f>+F22+F23+F24+F25+F26+F27+F28+F29</f>
        <v>1982990</v>
      </c>
      <c r="G21" s="14">
        <f t="shared" si="0"/>
        <v>17010</v>
      </c>
      <c r="H21" s="14"/>
    </row>
    <row r="22" spans="2:8" x14ac:dyDescent="0.4">
      <c r="B22" s="12"/>
      <c r="C22" s="12"/>
      <c r="D22" s="13" t="s">
        <v>21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22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23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24</v>
      </c>
      <c r="E25" s="14"/>
      <c r="F25" s="14"/>
      <c r="G25" s="14">
        <f t="shared" si="0"/>
        <v>0</v>
      </c>
      <c r="H25" s="14"/>
    </row>
    <row r="26" spans="2:8" x14ac:dyDescent="0.4">
      <c r="B26" s="12"/>
      <c r="C26" s="12"/>
      <c r="D26" s="13" t="s">
        <v>25</v>
      </c>
      <c r="E26" s="14">
        <v>2000000</v>
      </c>
      <c r="F26" s="14">
        <v>1982990</v>
      </c>
      <c r="G26" s="14">
        <f t="shared" si="0"/>
        <v>17010</v>
      </c>
      <c r="H26" s="14"/>
    </row>
    <row r="27" spans="2:8" x14ac:dyDescent="0.4">
      <c r="B27" s="12"/>
      <c r="C27" s="12"/>
      <c r="D27" s="13" t="s">
        <v>26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27</v>
      </c>
      <c r="E28" s="14"/>
      <c r="F28" s="14"/>
      <c r="G28" s="14">
        <f t="shared" si="0"/>
        <v>0</v>
      </c>
      <c r="H28" s="14"/>
    </row>
    <row r="29" spans="2:8" x14ac:dyDescent="0.4">
      <c r="B29" s="12"/>
      <c r="C29" s="12"/>
      <c r="D29" s="13" t="s">
        <v>28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29</v>
      </c>
      <c r="E30" s="14">
        <f>+E31+E32+E33</f>
        <v>449000</v>
      </c>
      <c r="F30" s="14">
        <f>+F31+F32+F33</f>
        <v>436866</v>
      </c>
      <c r="G30" s="14">
        <f t="shared" si="0"/>
        <v>12134</v>
      </c>
      <c r="H30" s="14"/>
    </row>
    <row r="31" spans="2:8" x14ac:dyDescent="0.4">
      <c r="B31" s="12"/>
      <c r="C31" s="12"/>
      <c r="D31" s="13" t="s">
        <v>30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31</v>
      </c>
      <c r="E32" s="14">
        <v>449000</v>
      </c>
      <c r="F32" s="14">
        <v>436866</v>
      </c>
      <c r="G32" s="14">
        <f t="shared" si="0"/>
        <v>12134</v>
      </c>
      <c r="H32" s="14"/>
    </row>
    <row r="33" spans="2:8" x14ac:dyDescent="0.4">
      <c r="B33" s="12"/>
      <c r="C33" s="12"/>
      <c r="D33" s="13" t="s">
        <v>32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33</v>
      </c>
      <c r="E34" s="14"/>
      <c r="F34" s="14"/>
      <c r="G34" s="14">
        <f t="shared" si="0"/>
        <v>0</v>
      </c>
      <c r="H34" s="14"/>
    </row>
    <row r="35" spans="2:8" x14ac:dyDescent="0.4">
      <c r="B35" s="12"/>
      <c r="C35" s="12"/>
      <c r="D35" s="13" t="s">
        <v>34</v>
      </c>
      <c r="E35" s="14">
        <f>+E36+E42</f>
        <v>31165000</v>
      </c>
      <c r="F35" s="14">
        <f>+F36+F42</f>
        <v>31055151</v>
      </c>
      <c r="G35" s="14">
        <f t="shared" si="0"/>
        <v>109849</v>
      </c>
      <c r="H35" s="14"/>
    </row>
    <row r="36" spans="2:8" x14ac:dyDescent="0.4">
      <c r="B36" s="12"/>
      <c r="C36" s="12"/>
      <c r="D36" s="13" t="s">
        <v>35</v>
      </c>
      <c r="E36" s="14">
        <f>+E37+E38+E39+E40+E41</f>
        <v>0</v>
      </c>
      <c r="F36" s="14">
        <f>+F37+F38+F39+F40+F41</f>
        <v>0</v>
      </c>
      <c r="G36" s="14">
        <f t="shared" si="0"/>
        <v>0</v>
      </c>
      <c r="H36" s="14"/>
    </row>
    <row r="37" spans="2:8" x14ac:dyDescent="0.4">
      <c r="B37" s="12"/>
      <c r="C37" s="12"/>
      <c r="D37" s="13" t="s">
        <v>36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28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30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31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32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29</v>
      </c>
      <c r="E42" s="14">
        <f>+E43+E44+E45</f>
        <v>31165000</v>
      </c>
      <c r="F42" s="14">
        <f>+F43+F44+F45</f>
        <v>31055151</v>
      </c>
      <c r="G42" s="14">
        <f t="shared" si="0"/>
        <v>109849</v>
      </c>
      <c r="H42" s="14"/>
    </row>
    <row r="43" spans="2:8" x14ac:dyDescent="0.4">
      <c r="B43" s="12"/>
      <c r="C43" s="12"/>
      <c r="D43" s="13" t="s">
        <v>36</v>
      </c>
      <c r="E43" s="14">
        <v>16236000</v>
      </c>
      <c r="F43" s="14">
        <v>16224342</v>
      </c>
      <c r="G43" s="14">
        <f t="shared" si="0"/>
        <v>11658</v>
      </c>
      <c r="H43" s="14"/>
    </row>
    <row r="44" spans="2:8" x14ac:dyDescent="0.4">
      <c r="B44" s="12"/>
      <c r="C44" s="12"/>
      <c r="D44" s="13" t="s">
        <v>28</v>
      </c>
      <c r="E44" s="14">
        <v>14929000</v>
      </c>
      <c r="F44" s="14">
        <v>14830809</v>
      </c>
      <c r="G44" s="14">
        <f t="shared" si="0"/>
        <v>98191</v>
      </c>
      <c r="H44" s="14"/>
    </row>
    <row r="45" spans="2:8" x14ac:dyDescent="0.4">
      <c r="B45" s="12"/>
      <c r="C45" s="12"/>
      <c r="D45" s="13" t="s">
        <v>32</v>
      </c>
      <c r="E45" s="14"/>
      <c r="F45" s="14"/>
      <c r="G45" s="14">
        <f t="shared" si="0"/>
        <v>0</v>
      </c>
      <c r="H45" s="14"/>
    </row>
    <row r="46" spans="2:8" x14ac:dyDescent="0.4">
      <c r="B46" s="12"/>
      <c r="C46" s="12"/>
      <c r="D46" s="13" t="s">
        <v>37</v>
      </c>
      <c r="E46" s="14">
        <f>+E47</f>
        <v>0</v>
      </c>
      <c r="F46" s="14">
        <f>+F47</f>
        <v>0</v>
      </c>
      <c r="G46" s="14">
        <f t="shared" si="0"/>
        <v>0</v>
      </c>
      <c r="H46" s="14"/>
    </row>
    <row r="47" spans="2:8" x14ac:dyDescent="0.4">
      <c r="B47" s="12"/>
      <c r="C47" s="12"/>
      <c r="D47" s="13" t="s">
        <v>29</v>
      </c>
      <c r="E47" s="14">
        <f>+E48+E49+E50</f>
        <v>0</v>
      </c>
      <c r="F47" s="14">
        <f>+F48+F49+F50</f>
        <v>0</v>
      </c>
      <c r="G47" s="14">
        <f t="shared" si="0"/>
        <v>0</v>
      </c>
      <c r="H47" s="14"/>
    </row>
    <row r="48" spans="2:8" x14ac:dyDescent="0.4">
      <c r="B48" s="12"/>
      <c r="C48" s="12"/>
      <c r="D48" s="13" t="s">
        <v>38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39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32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40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41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42</v>
      </c>
      <c r="E53" s="14"/>
      <c r="F53" s="14">
        <v>1926</v>
      </c>
      <c r="G53" s="14">
        <f t="shared" si="0"/>
        <v>-1926</v>
      </c>
      <c r="H53" s="14"/>
    </row>
    <row r="54" spans="2:8" x14ac:dyDescent="0.4">
      <c r="B54" s="12"/>
      <c r="C54" s="12"/>
      <c r="D54" s="13" t="s">
        <v>43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44</v>
      </c>
      <c r="E55" s="14">
        <f>+E56+E57+E58</f>
        <v>220000</v>
      </c>
      <c r="F55" s="14">
        <f>+F56+F57+F58</f>
        <v>223888</v>
      </c>
      <c r="G55" s="14">
        <f t="shared" si="0"/>
        <v>-3888</v>
      </c>
      <c r="H55" s="14"/>
    </row>
    <row r="56" spans="2:8" x14ac:dyDescent="0.4">
      <c r="B56" s="12"/>
      <c r="C56" s="12"/>
      <c r="D56" s="13" t="s">
        <v>45</v>
      </c>
      <c r="E56" s="14"/>
      <c r="F56" s="14"/>
      <c r="G56" s="14">
        <f t="shared" si="0"/>
        <v>0</v>
      </c>
      <c r="H56" s="14"/>
    </row>
    <row r="57" spans="2:8" x14ac:dyDescent="0.4">
      <c r="B57" s="12"/>
      <c r="C57" s="12"/>
      <c r="D57" s="13" t="s">
        <v>46</v>
      </c>
      <c r="E57" s="14">
        <v>200000</v>
      </c>
      <c r="F57" s="14">
        <v>204000</v>
      </c>
      <c r="G57" s="14">
        <f t="shared" si="0"/>
        <v>-4000</v>
      </c>
      <c r="H57" s="14"/>
    </row>
    <row r="58" spans="2:8" x14ac:dyDescent="0.4">
      <c r="B58" s="12"/>
      <c r="C58" s="12"/>
      <c r="D58" s="13" t="s">
        <v>47</v>
      </c>
      <c r="E58" s="14">
        <v>20000</v>
      </c>
      <c r="F58" s="14">
        <v>19888</v>
      </c>
      <c r="G58" s="14">
        <f t="shared" si="0"/>
        <v>112</v>
      </c>
      <c r="H58" s="14"/>
    </row>
    <row r="59" spans="2:8" x14ac:dyDescent="0.4">
      <c r="B59" s="12"/>
      <c r="C59" s="15"/>
      <c r="D59" s="16" t="s">
        <v>48</v>
      </c>
      <c r="E59" s="17">
        <f>+E6+E35+E46+E51+E52+E53+E54+E55</f>
        <v>85069000</v>
      </c>
      <c r="F59" s="17">
        <f>+F6+F35+F46+F51+F52+F53+F54+F55</f>
        <v>84343941</v>
      </c>
      <c r="G59" s="17">
        <f t="shared" si="0"/>
        <v>725059</v>
      </c>
      <c r="H59" s="17"/>
    </row>
    <row r="60" spans="2:8" x14ac:dyDescent="0.4">
      <c r="B60" s="12"/>
      <c r="C60" s="9" t="s">
        <v>49</v>
      </c>
      <c r="D60" s="13" t="s">
        <v>50</v>
      </c>
      <c r="E60" s="14">
        <f>+E61+E62+E63+E64+E65+E66+E67</f>
        <v>47230154</v>
      </c>
      <c r="F60" s="14">
        <f>+F61+F62+F63+F64+F65+F66+F67</f>
        <v>46877464</v>
      </c>
      <c r="G60" s="14">
        <f t="shared" si="0"/>
        <v>352690</v>
      </c>
      <c r="H60" s="14"/>
    </row>
    <row r="61" spans="2:8" x14ac:dyDescent="0.4">
      <c r="B61" s="12"/>
      <c r="C61" s="12"/>
      <c r="D61" s="13" t="s">
        <v>51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52</v>
      </c>
      <c r="E62" s="14">
        <v>31527100</v>
      </c>
      <c r="F62" s="14">
        <v>31584969</v>
      </c>
      <c r="G62" s="14">
        <f t="shared" si="0"/>
        <v>-57869</v>
      </c>
      <c r="H62" s="14"/>
    </row>
    <row r="63" spans="2:8" x14ac:dyDescent="0.4">
      <c r="B63" s="12"/>
      <c r="C63" s="12"/>
      <c r="D63" s="13" t="s">
        <v>53</v>
      </c>
      <c r="E63" s="14">
        <v>6057537</v>
      </c>
      <c r="F63" s="14">
        <v>6057294</v>
      </c>
      <c r="G63" s="14">
        <f t="shared" si="0"/>
        <v>243</v>
      </c>
      <c r="H63" s="14"/>
    </row>
    <row r="64" spans="2:8" x14ac:dyDescent="0.4">
      <c r="B64" s="12"/>
      <c r="C64" s="12"/>
      <c r="D64" s="13" t="s">
        <v>54</v>
      </c>
      <c r="E64" s="14">
        <v>1712880</v>
      </c>
      <c r="F64" s="14">
        <v>1712708</v>
      </c>
      <c r="G64" s="14">
        <f t="shared" si="0"/>
        <v>172</v>
      </c>
      <c r="H64" s="14"/>
    </row>
    <row r="65" spans="2:8" x14ac:dyDescent="0.4">
      <c r="B65" s="12"/>
      <c r="C65" s="12"/>
      <c r="D65" s="13" t="s">
        <v>55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2"/>
      <c r="D66" s="13" t="s">
        <v>56</v>
      </c>
      <c r="E66" s="14">
        <v>1335000</v>
      </c>
      <c r="F66" s="14">
        <v>1365000</v>
      </c>
      <c r="G66" s="14">
        <f t="shared" si="0"/>
        <v>-30000</v>
      </c>
      <c r="H66" s="14"/>
    </row>
    <row r="67" spans="2:8" x14ac:dyDescent="0.4">
      <c r="B67" s="12"/>
      <c r="C67" s="12"/>
      <c r="D67" s="13" t="s">
        <v>57</v>
      </c>
      <c r="E67" s="14">
        <v>6597637</v>
      </c>
      <c r="F67" s="14">
        <v>6157493</v>
      </c>
      <c r="G67" s="14">
        <f t="shared" si="0"/>
        <v>440144</v>
      </c>
      <c r="H67" s="14"/>
    </row>
    <row r="68" spans="2:8" x14ac:dyDescent="0.4">
      <c r="B68" s="12"/>
      <c r="C68" s="12"/>
      <c r="D68" s="13" t="s">
        <v>58</v>
      </c>
      <c r="E68" s="14">
        <f>+E69+E70+E71+E72+E73+E74+E75+E76+E77+E78+E79+E80+E81+E82+E83+E84+E85</f>
        <v>12361442</v>
      </c>
      <c r="F68" s="14">
        <f>+F69+F70+F71+F72+F73+F74+F75+F76+F77+F78+F79+F80+F81+F82+F83+F84+F85</f>
        <v>12178991</v>
      </c>
      <c r="G68" s="14">
        <f t="shared" si="0"/>
        <v>182451</v>
      </c>
      <c r="H68" s="14"/>
    </row>
    <row r="69" spans="2:8" x14ac:dyDescent="0.4">
      <c r="B69" s="12"/>
      <c r="C69" s="12"/>
      <c r="D69" s="13" t="s">
        <v>59</v>
      </c>
      <c r="E69" s="14">
        <v>6104395</v>
      </c>
      <c r="F69" s="14">
        <v>5998208</v>
      </c>
      <c r="G69" s="14">
        <f t="shared" si="0"/>
        <v>106187</v>
      </c>
      <c r="H69" s="14"/>
    </row>
    <row r="70" spans="2:8" x14ac:dyDescent="0.4">
      <c r="B70" s="12"/>
      <c r="C70" s="12"/>
      <c r="D70" s="13" t="s">
        <v>60</v>
      </c>
      <c r="E70" s="14">
        <v>1710000</v>
      </c>
      <c r="F70" s="14">
        <v>1734343</v>
      </c>
      <c r="G70" s="14">
        <f t="shared" si="0"/>
        <v>-24343</v>
      </c>
      <c r="H70" s="14"/>
    </row>
    <row r="71" spans="2:8" x14ac:dyDescent="0.4">
      <c r="B71" s="12"/>
      <c r="C71" s="12"/>
      <c r="D71" s="13" t="s">
        <v>61</v>
      </c>
      <c r="E71" s="14"/>
      <c r="F71" s="14"/>
      <c r="G71" s="14">
        <f t="shared" ref="G71:G134" si="1">E71-F71</f>
        <v>0</v>
      </c>
      <c r="H71" s="14"/>
    </row>
    <row r="72" spans="2:8" x14ac:dyDescent="0.4">
      <c r="B72" s="12"/>
      <c r="C72" s="12"/>
      <c r="D72" s="13" t="s">
        <v>62</v>
      </c>
      <c r="E72" s="14">
        <v>156000</v>
      </c>
      <c r="F72" s="14">
        <v>110086</v>
      </c>
      <c r="G72" s="14">
        <f t="shared" si="1"/>
        <v>45914</v>
      </c>
      <c r="H72" s="14"/>
    </row>
    <row r="73" spans="2:8" x14ac:dyDescent="0.4">
      <c r="B73" s="12"/>
      <c r="C73" s="12"/>
      <c r="D73" s="13" t="s">
        <v>63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64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65</v>
      </c>
      <c r="E75" s="14">
        <v>120000</v>
      </c>
      <c r="F75" s="14">
        <v>106968</v>
      </c>
      <c r="G75" s="14">
        <f t="shared" si="1"/>
        <v>13032</v>
      </c>
      <c r="H75" s="14"/>
    </row>
    <row r="76" spans="2:8" x14ac:dyDescent="0.4">
      <c r="B76" s="12"/>
      <c r="C76" s="12"/>
      <c r="D76" s="13" t="s">
        <v>66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2"/>
      <c r="D77" s="13" t="s">
        <v>67</v>
      </c>
      <c r="E77" s="14">
        <v>2611000</v>
      </c>
      <c r="F77" s="14">
        <v>2578386</v>
      </c>
      <c r="G77" s="14">
        <f t="shared" si="1"/>
        <v>32614</v>
      </c>
      <c r="H77" s="14"/>
    </row>
    <row r="78" spans="2:8" x14ac:dyDescent="0.4">
      <c r="B78" s="12"/>
      <c r="C78" s="12"/>
      <c r="D78" s="13" t="s">
        <v>68</v>
      </c>
      <c r="E78" s="14"/>
      <c r="F78" s="14"/>
      <c r="G78" s="14">
        <f t="shared" si="1"/>
        <v>0</v>
      </c>
      <c r="H78" s="14"/>
    </row>
    <row r="79" spans="2:8" x14ac:dyDescent="0.4">
      <c r="B79" s="12"/>
      <c r="C79" s="12"/>
      <c r="D79" s="13" t="s">
        <v>69</v>
      </c>
      <c r="E79" s="14">
        <v>270000</v>
      </c>
      <c r="F79" s="14">
        <v>257176</v>
      </c>
      <c r="G79" s="14">
        <f t="shared" si="1"/>
        <v>12824</v>
      </c>
      <c r="H79" s="14"/>
    </row>
    <row r="80" spans="2:8" x14ac:dyDescent="0.4">
      <c r="B80" s="12"/>
      <c r="C80" s="12"/>
      <c r="D80" s="13" t="s">
        <v>70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71</v>
      </c>
      <c r="E81" s="14">
        <v>559487</v>
      </c>
      <c r="F81" s="14">
        <v>586386</v>
      </c>
      <c r="G81" s="14">
        <f t="shared" si="1"/>
        <v>-26899</v>
      </c>
      <c r="H81" s="14"/>
    </row>
    <row r="82" spans="2:8" x14ac:dyDescent="0.4">
      <c r="B82" s="12"/>
      <c r="C82" s="12"/>
      <c r="D82" s="13" t="s">
        <v>72</v>
      </c>
      <c r="E82" s="14">
        <v>20000</v>
      </c>
      <c r="F82" s="14">
        <v>5000</v>
      </c>
      <c r="G82" s="14">
        <f t="shared" si="1"/>
        <v>15000</v>
      </c>
      <c r="H82" s="14"/>
    </row>
    <row r="83" spans="2:8" x14ac:dyDescent="0.4">
      <c r="B83" s="12"/>
      <c r="C83" s="12"/>
      <c r="D83" s="13" t="s">
        <v>73</v>
      </c>
      <c r="E83" s="14">
        <v>60000</v>
      </c>
      <c r="F83" s="14">
        <v>60158</v>
      </c>
      <c r="G83" s="14">
        <f t="shared" si="1"/>
        <v>-158</v>
      </c>
      <c r="H83" s="14"/>
    </row>
    <row r="84" spans="2:8" x14ac:dyDescent="0.4">
      <c r="B84" s="12"/>
      <c r="C84" s="12"/>
      <c r="D84" s="13" t="s">
        <v>74</v>
      </c>
      <c r="E84" s="14">
        <v>750560</v>
      </c>
      <c r="F84" s="14">
        <v>742280</v>
      </c>
      <c r="G84" s="14">
        <f t="shared" si="1"/>
        <v>8280</v>
      </c>
      <c r="H84" s="14"/>
    </row>
    <row r="85" spans="2:8" x14ac:dyDescent="0.4">
      <c r="B85" s="12"/>
      <c r="C85" s="12"/>
      <c r="D85" s="13" t="s">
        <v>75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76</v>
      </c>
      <c r="E86" s="14">
        <f>+E87+E88+E89+E90+E91+E92+E93+E94+E95+E96+E97+E98+E99+E100+E101+E102+E103+E104+E105+E106+E107+E108</f>
        <v>21411654</v>
      </c>
      <c r="F86" s="14">
        <f>+F87+F88+F89+F90+F91+F92+F93+F94+F95+F96+F97+F98+F99+F100+F101+F102+F103+F104+F105+F106+F107+F108</f>
        <v>21452221</v>
      </c>
      <c r="G86" s="14">
        <f t="shared" si="1"/>
        <v>-40567</v>
      </c>
      <c r="H86" s="14"/>
    </row>
    <row r="87" spans="2:8" x14ac:dyDescent="0.4">
      <c r="B87" s="12"/>
      <c r="C87" s="12"/>
      <c r="D87" s="13" t="s">
        <v>77</v>
      </c>
      <c r="E87" s="14">
        <v>100200</v>
      </c>
      <c r="F87" s="14">
        <v>101602</v>
      </c>
      <c r="G87" s="14">
        <f t="shared" si="1"/>
        <v>-1402</v>
      </c>
      <c r="H87" s="14"/>
    </row>
    <row r="88" spans="2:8" x14ac:dyDescent="0.4">
      <c r="B88" s="12"/>
      <c r="C88" s="12"/>
      <c r="D88" s="13" t="s">
        <v>78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79</v>
      </c>
      <c r="E89" s="14">
        <v>165800</v>
      </c>
      <c r="F89" s="14">
        <v>194850</v>
      </c>
      <c r="G89" s="14">
        <f t="shared" si="1"/>
        <v>-29050</v>
      </c>
      <c r="H89" s="14"/>
    </row>
    <row r="90" spans="2:8" x14ac:dyDescent="0.4">
      <c r="B90" s="12"/>
      <c r="C90" s="12"/>
      <c r="D90" s="13" t="s">
        <v>80</v>
      </c>
      <c r="E90" s="14">
        <v>10000</v>
      </c>
      <c r="F90" s="14">
        <v>10040</v>
      </c>
      <c r="G90" s="14">
        <f t="shared" si="1"/>
        <v>-40</v>
      </c>
      <c r="H90" s="14"/>
    </row>
    <row r="91" spans="2:8" x14ac:dyDescent="0.4">
      <c r="B91" s="12"/>
      <c r="C91" s="12"/>
      <c r="D91" s="13" t="s">
        <v>81</v>
      </c>
      <c r="E91" s="14">
        <v>86000</v>
      </c>
      <c r="F91" s="14">
        <v>60688</v>
      </c>
      <c r="G91" s="14">
        <f t="shared" si="1"/>
        <v>25312</v>
      </c>
      <c r="H91" s="14"/>
    </row>
    <row r="92" spans="2:8" x14ac:dyDescent="0.4">
      <c r="B92" s="12"/>
      <c r="C92" s="12"/>
      <c r="D92" s="13" t="s">
        <v>82</v>
      </c>
      <c r="E92" s="14"/>
      <c r="F92" s="14"/>
      <c r="G92" s="14">
        <f t="shared" si="1"/>
        <v>0</v>
      </c>
      <c r="H92" s="14"/>
    </row>
    <row r="93" spans="2:8" x14ac:dyDescent="0.4">
      <c r="B93" s="12"/>
      <c r="C93" s="12"/>
      <c r="D93" s="13" t="s">
        <v>67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68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83</v>
      </c>
      <c r="E95" s="14">
        <v>989000</v>
      </c>
      <c r="F95" s="14">
        <v>1055897</v>
      </c>
      <c r="G95" s="14">
        <f t="shared" si="1"/>
        <v>-66897</v>
      </c>
      <c r="H95" s="14"/>
    </row>
    <row r="96" spans="2:8" x14ac:dyDescent="0.4">
      <c r="B96" s="12"/>
      <c r="C96" s="12"/>
      <c r="D96" s="13" t="s">
        <v>84</v>
      </c>
      <c r="E96" s="14">
        <v>332760</v>
      </c>
      <c r="F96" s="14">
        <v>287201</v>
      </c>
      <c r="G96" s="14">
        <f t="shared" si="1"/>
        <v>45559</v>
      </c>
      <c r="H96" s="14"/>
    </row>
    <row r="97" spans="2:8" x14ac:dyDescent="0.4">
      <c r="B97" s="12"/>
      <c r="C97" s="12"/>
      <c r="D97" s="13" t="s">
        <v>85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86</v>
      </c>
      <c r="E98" s="14"/>
      <c r="F98" s="14"/>
      <c r="G98" s="14">
        <f t="shared" si="1"/>
        <v>0</v>
      </c>
      <c r="H98" s="14"/>
    </row>
    <row r="99" spans="2:8" x14ac:dyDescent="0.4">
      <c r="B99" s="12"/>
      <c r="C99" s="12"/>
      <c r="D99" s="13" t="s">
        <v>87</v>
      </c>
      <c r="E99" s="14">
        <v>5243714</v>
      </c>
      <c r="F99" s="14">
        <v>5244514</v>
      </c>
      <c r="G99" s="14">
        <f t="shared" si="1"/>
        <v>-800</v>
      </c>
      <c r="H99" s="14"/>
    </row>
    <row r="100" spans="2:8" x14ac:dyDescent="0.4">
      <c r="B100" s="12"/>
      <c r="C100" s="12"/>
      <c r="D100" s="13" t="s">
        <v>88</v>
      </c>
      <c r="E100" s="14">
        <v>90000</v>
      </c>
      <c r="F100" s="14">
        <v>80509</v>
      </c>
      <c r="G100" s="14">
        <f t="shared" si="1"/>
        <v>9491</v>
      </c>
      <c r="H100" s="14"/>
    </row>
    <row r="101" spans="2:8" x14ac:dyDescent="0.4">
      <c r="B101" s="12"/>
      <c r="C101" s="12"/>
      <c r="D101" s="13" t="s">
        <v>70</v>
      </c>
      <c r="E101" s="14">
        <v>295320</v>
      </c>
      <c r="F101" s="14">
        <v>305660</v>
      </c>
      <c r="G101" s="14">
        <f t="shared" si="1"/>
        <v>-10340</v>
      </c>
      <c r="H101" s="14"/>
    </row>
    <row r="102" spans="2:8" x14ac:dyDescent="0.4">
      <c r="B102" s="12"/>
      <c r="C102" s="12"/>
      <c r="D102" s="13" t="s">
        <v>71</v>
      </c>
      <c r="E102" s="14">
        <v>452760</v>
      </c>
      <c r="F102" s="14">
        <v>452760</v>
      </c>
      <c r="G102" s="14">
        <f t="shared" si="1"/>
        <v>0</v>
      </c>
      <c r="H102" s="14"/>
    </row>
    <row r="103" spans="2:8" x14ac:dyDescent="0.4">
      <c r="B103" s="12"/>
      <c r="C103" s="12"/>
      <c r="D103" s="13" t="s">
        <v>89</v>
      </c>
      <c r="E103" s="14">
        <v>13200000</v>
      </c>
      <c r="F103" s="14">
        <v>13200000</v>
      </c>
      <c r="G103" s="14">
        <f t="shared" si="1"/>
        <v>0</v>
      </c>
      <c r="H103" s="14"/>
    </row>
    <row r="104" spans="2:8" x14ac:dyDescent="0.4">
      <c r="B104" s="12"/>
      <c r="C104" s="12"/>
      <c r="D104" s="13" t="s">
        <v>90</v>
      </c>
      <c r="E104" s="14">
        <v>134500</v>
      </c>
      <c r="F104" s="14">
        <v>133200</v>
      </c>
      <c r="G104" s="14">
        <f t="shared" si="1"/>
        <v>1300</v>
      </c>
      <c r="H104" s="14"/>
    </row>
    <row r="105" spans="2:8" x14ac:dyDescent="0.4">
      <c r="B105" s="12"/>
      <c r="C105" s="12"/>
      <c r="D105" s="13" t="s">
        <v>91</v>
      </c>
      <c r="E105" s="14">
        <v>293200</v>
      </c>
      <c r="F105" s="14">
        <v>306900</v>
      </c>
      <c r="G105" s="14">
        <f t="shared" si="1"/>
        <v>-13700</v>
      </c>
      <c r="H105" s="14"/>
    </row>
    <row r="106" spans="2:8" x14ac:dyDescent="0.4">
      <c r="B106" s="12"/>
      <c r="C106" s="12"/>
      <c r="D106" s="13" t="s">
        <v>92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93</v>
      </c>
      <c r="E107" s="14">
        <v>18400</v>
      </c>
      <c r="F107" s="14">
        <v>18400</v>
      </c>
      <c r="G107" s="14">
        <f t="shared" si="1"/>
        <v>0</v>
      </c>
      <c r="H107" s="14"/>
    </row>
    <row r="108" spans="2:8" x14ac:dyDescent="0.4">
      <c r="B108" s="12"/>
      <c r="C108" s="12"/>
      <c r="D108" s="13" t="s">
        <v>74</v>
      </c>
      <c r="E108" s="14"/>
      <c r="F108" s="14"/>
      <c r="G108" s="14">
        <f t="shared" si="1"/>
        <v>0</v>
      </c>
      <c r="H108" s="14"/>
    </row>
    <row r="109" spans="2:8" x14ac:dyDescent="0.4">
      <c r="B109" s="12"/>
      <c r="C109" s="12"/>
      <c r="D109" s="13" t="s">
        <v>94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95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96</v>
      </c>
      <c r="E111" s="14">
        <f>+E112+E113</f>
        <v>156000</v>
      </c>
      <c r="F111" s="14">
        <f>+F112+F113</f>
        <v>214918</v>
      </c>
      <c r="G111" s="14">
        <f t="shared" si="1"/>
        <v>-58918</v>
      </c>
      <c r="H111" s="14"/>
    </row>
    <row r="112" spans="2:8" x14ac:dyDescent="0.4">
      <c r="B112" s="12"/>
      <c r="C112" s="12"/>
      <c r="D112" s="13" t="s">
        <v>97</v>
      </c>
      <c r="E112" s="14">
        <v>156000</v>
      </c>
      <c r="F112" s="14">
        <v>214918</v>
      </c>
      <c r="G112" s="14">
        <f t="shared" si="1"/>
        <v>-58918</v>
      </c>
      <c r="H112" s="14"/>
    </row>
    <row r="113" spans="2:8" x14ac:dyDescent="0.4">
      <c r="B113" s="12"/>
      <c r="C113" s="12"/>
      <c r="D113" s="13" t="s">
        <v>74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98</v>
      </c>
      <c r="E114" s="14">
        <f>+E115+E116</f>
        <v>0</v>
      </c>
      <c r="F114" s="14">
        <f>+F115+F116</f>
        <v>0</v>
      </c>
      <c r="G114" s="14">
        <f t="shared" si="1"/>
        <v>0</v>
      </c>
      <c r="H114" s="14"/>
    </row>
    <row r="115" spans="2:8" x14ac:dyDescent="0.4">
      <c r="B115" s="12"/>
      <c r="C115" s="12"/>
      <c r="D115" s="13" t="s">
        <v>99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2"/>
      <c r="D116" s="13" t="s">
        <v>100</v>
      </c>
      <c r="E116" s="14"/>
      <c r="F116" s="14"/>
      <c r="G116" s="14">
        <f t="shared" si="1"/>
        <v>0</v>
      </c>
      <c r="H116" s="14"/>
    </row>
    <row r="117" spans="2:8" x14ac:dyDescent="0.4">
      <c r="B117" s="12"/>
      <c r="C117" s="15"/>
      <c r="D117" s="16" t="s">
        <v>101</v>
      </c>
      <c r="E117" s="17">
        <f>+E60+E68+E86+E109+E110+E111+E114</f>
        <v>81159250</v>
      </c>
      <c r="F117" s="17">
        <f>+F60+F68+F86+F109+F110+F111+F114</f>
        <v>80723594</v>
      </c>
      <c r="G117" s="17">
        <f t="shared" si="1"/>
        <v>435656</v>
      </c>
      <c r="H117" s="17"/>
    </row>
    <row r="118" spans="2:8" x14ac:dyDescent="0.4">
      <c r="B118" s="15"/>
      <c r="C118" s="18" t="s">
        <v>102</v>
      </c>
      <c r="D118" s="19"/>
      <c r="E118" s="20">
        <f xml:space="preserve"> +E59 - E117</f>
        <v>3909750</v>
      </c>
      <c r="F118" s="20">
        <f xml:space="preserve"> +F59 - F117</f>
        <v>3620347</v>
      </c>
      <c r="G118" s="20">
        <f t="shared" si="1"/>
        <v>289403</v>
      </c>
      <c r="H118" s="20"/>
    </row>
    <row r="119" spans="2:8" x14ac:dyDescent="0.4">
      <c r="B119" s="9" t="s">
        <v>103</v>
      </c>
      <c r="C119" s="9" t="s">
        <v>10</v>
      </c>
      <c r="D119" s="13" t="s">
        <v>104</v>
      </c>
      <c r="E119" s="14">
        <f>+E120+E121</f>
        <v>0</v>
      </c>
      <c r="F119" s="14">
        <f>+F120+F121</f>
        <v>0</v>
      </c>
      <c r="G119" s="14">
        <f t="shared" si="1"/>
        <v>0</v>
      </c>
      <c r="H119" s="14"/>
    </row>
    <row r="120" spans="2:8" x14ac:dyDescent="0.4">
      <c r="B120" s="12"/>
      <c r="C120" s="12"/>
      <c r="D120" s="13" t="s">
        <v>105</v>
      </c>
      <c r="E120" s="14"/>
      <c r="F120" s="14"/>
      <c r="G120" s="14">
        <f t="shared" si="1"/>
        <v>0</v>
      </c>
      <c r="H120" s="14"/>
    </row>
    <row r="121" spans="2:8" x14ac:dyDescent="0.4">
      <c r="B121" s="12"/>
      <c r="C121" s="12"/>
      <c r="D121" s="13" t="s">
        <v>106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107</v>
      </c>
      <c r="E122" s="14">
        <f>+E123+E124</f>
        <v>0</v>
      </c>
      <c r="F122" s="14">
        <f>+F123+F124</f>
        <v>0</v>
      </c>
      <c r="G122" s="14">
        <f t="shared" si="1"/>
        <v>0</v>
      </c>
      <c r="H122" s="14"/>
    </row>
    <row r="123" spans="2:8" x14ac:dyDescent="0.4">
      <c r="B123" s="12"/>
      <c r="C123" s="12"/>
      <c r="D123" s="13" t="s">
        <v>108</v>
      </c>
      <c r="E123" s="14"/>
      <c r="F123" s="14"/>
      <c r="G123" s="14">
        <f t="shared" si="1"/>
        <v>0</v>
      </c>
      <c r="H123" s="14"/>
    </row>
    <row r="124" spans="2:8" x14ac:dyDescent="0.4">
      <c r="B124" s="12"/>
      <c r="C124" s="12"/>
      <c r="D124" s="13" t="s">
        <v>109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110</v>
      </c>
      <c r="E125" s="14"/>
      <c r="F125" s="14"/>
      <c r="G125" s="14">
        <f t="shared" si="1"/>
        <v>0</v>
      </c>
      <c r="H125" s="14"/>
    </row>
    <row r="126" spans="2:8" x14ac:dyDescent="0.4">
      <c r="B126" s="12"/>
      <c r="C126" s="12"/>
      <c r="D126" s="13" t="s">
        <v>111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112</v>
      </c>
      <c r="E127" s="14">
        <f>+E128+E129+E130</f>
        <v>0</v>
      </c>
      <c r="F127" s="14">
        <f>+F128+F129+F130</f>
        <v>0</v>
      </c>
      <c r="G127" s="14">
        <f t="shared" si="1"/>
        <v>0</v>
      </c>
      <c r="H127" s="14"/>
    </row>
    <row r="128" spans="2:8" x14ac:dyDescent="0.4">
      <c r="B128" s="12"/>
      <c r="C128" s="12"/>
      <c r="D128" s="13" t="s">
        <v>113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2"/>
      <c r="D129" s="13" t="s">
        <v>114</v>
      </c>
      <c r="E129" s="14"/>
      <c r="F129" s="14"/>
      <c r="G129" s="14">
        <f t="shared" si="1"/>
        <v>0</v>
      </c>
      <c r="H129" s="14"/>
    </row>
    <row r="130" spans="2:8" x14ac:dyDescent="0.4">
      <c r="B130" s="12"/>
      <c r="C130" s="12"/>
      <c r="D130" s="13" t="s">
        <v>115</v>
      </c>
      <c r="E130" s="14"/>
      <c r="F130" s="14"/>
      <c r="G130" s="14">
        <f t="shared" si="1"/>
        <v>0</v>
      </c>
      <c r="H130" s="14"/>
    </row>
    <row r="131" spans="2:8" x14ac:dyDescent="0.4">
      <c r="B131" s="12"/>
      <c r="C131" s="12"/>
      <c r="D131" s="13" t="s">
        <v>116</v>
      </c>
      <c r="E131" s="14">
        <f>+E132</f>
        <v>0</v>
      </c>
      <c r="F131" s="14">
        <f>+F132</f>
        <v>0</v>
      </c>
      <c r="G131" s="14">
        <f t="shared" si="1"/>
        <v>0</v>
      </c>
      <c r="H131" s="14"/>
    </row>
    <row r="132" spans="2:8" x14ac:dyDescent="0.4">
      <c r="B132" s="12"/>
      <c r="C132" s="12"/>
      <c r="D132" s="13" t="s">
        <v>117</v>
      </c>
      <c r="E132" s="14"/>
      <c r="F132" s="14"/>
      <c r="G132" s="14">
        <f t="shared" si="1"/>
        <v>0</v>
      </c>
      <c r="H132" s="14"/>
    </row>
    <row r="133" spans="2:8" x14ac:dyDescent="0.4">
      <c r="B133" s="12"/>
      <c r="C133" s="15"/>
      <c r="D133" s="16" t="s">
        <v>118</v>
      </c>
      <c r="E133" s="17">
        <f>+E119+E122+E125+E126+E127+E131</f>
        <v>0</v>
      </c>
      <c r="F133" s="17">
        <f>+F119+F122+F125+F126+F127+F131</f>
        <v>0</v>
      </c>
      <c r="G133" s="17">
        <f t="shared" si="1"/>
        <v>0</v>
      </c>
      <c r="H133" s="17"/>
    </row>
    <row r="134" spans="2:8" x14ac:dyDescent="0.4">
      <c r="B134" s="12"/>
      <c r="C134" s="9" t="s">
        <v>49</v>
      </c>
      <c r="D134" s="13" t="s">
        <v>119</v>
      </c>
      <c r="E134" s="14"/>
      <c r="F134" s="14"/>
      <c r="G134" s="14">
        <f t="shared" si="1"/>
        <v>0</v>
      </c>
      <c r="H134" s="14"/>
    </row>
    <row r="135" spans="2:8" x14ac:dyDescent="0.4">
      <c r="B135" s="12"/>
      <c r="C135" s="12"/>
      <c r="D135" s="13" t="s">
        <v>120</v>
      </c>
      <c r="E135" s="14"/>
      <c r="F135" s="14"/>
      <c r="G135" s="14">
        <f t="shared" ref="G135:G189" si="2">E135-F135</f>
        <v>0</v>
      </c>
      <c r="H135" s="14"/>
    </row>
    <row r="136" spans="2:8" x14ac:dyDescent="0.4">
      <c r="B136" s="12"/>
      <c r="C136" s="12"/>
      <c r="D136" s="13" t="s">
        <v>121</v>
      </c>
      <c r="E136" s="14">
        <f>+E137+E138+E139+E140+E141</f>
        <v>176000</v>
      </c>
      <c r="F136" s="14">
        <f>+F137+F138+F139+F140+F141</f>
        <v>176000</v>
      </c>
      <c r="G136" s="14">
        <f t="shared" si="2"/>
        <v>0</v>
      </c>
      <c r="H136" s="14"/>
    </row>
    <row r="137" spans="2:8" x14ac:dyDescent="0.4">
      <c r="B137" s="12"/>
      <c r="C137" s="12"/>
      <c r="D137" s="13" t="s">
        <v>122</v>
      </c>
      <c r="E137" s="14"/>
      <c r="F137" s="14"/>
      <c r="G137" s="14">
        <f t="shared" si="2"/>
        <v>0</v>
      </c>
      <c r="H137" s="14"/>
    </row>
    <row r="138" spans="2:8" x14ac:dyDescent="0.4">
      <c r="B138" s="12"/>
      <c r="C138" s="12"/>
      <c r="D138" s="13" t="s">
        <v>123</v>
      </c>
      <c r="E138" s="14"/>
      <c r="F138" s="14"/>
      <c r="G138" s="14">
        <f t="shared" si="2"/>
        <v>0</v>
      </c>
      <c r="H138" s="14"/>
    </row>
    <row r="139" spans="2:8" x14ac:dyDescent="0.4">
      <c r="B139" s="12"/>
      <c r="C139" s="12"/>
      <c r="D139" s="13" t="s">
        <v>124</v>
      </c>
      <c r="E139" s="14"/>
      <c r="F139" s="14"/>
      <c r="G139" s="14">
        <f t="shared" si="2"/>
        <v>0</v>
      </c>
      <c r="H139" s="14"/>
    </row>
    <row r="140" spans="2:8" x14ac:dyDescent="0.4">
      <c r="B140" s="12"/>
      <c r="C140" s="12"/>
      <c r="D140" s="13" t="s">
        <v>125</v>
      </c>
      <c r="E140" s="14">
        <v>176000</v>
      </c>
      <c r="F140" s="14">
        <v>176000</v>
      </c>
      <c r="G140" s="14">
        <f t="shared" si="2"/>
        <v>0</v>
      </c>
      <c r="H140" s="14"/>
    </row>
    <row r="141" spans="2:8" x14ac:dyDescent="0.4">
      <c r="B141" s="12"/>
      <c r="C141" s="12"/>
      <c r="D141" s="13" t="s">
        <v>126</v>
      </c>
      <c r="E141" s="14"/>
      <c r="F141" s="14"/>
      <c r="G141" s="14">
        <f t="shared" si="2"/>
        <v>0</v>
      </c>
      <c r="H141" s="14"/>
    </row>
    <row r="142" spans="2:8" x14ac:dyDescent="0.4">
      <c r="B142" s="12"/>
      <c r="C142" s="12"/>
      <c r="D142" s="13" t="s">
        <v>127</v>
      </c>
      <c r="E142" s="14"/>
      <c r="F142" s="14"/>
      <c r="G142" s="14">
        <f t="shared" si="2"/>
        <v>0</v>
      </c>
      <c r="H142" s="14"/>
    </row>
    <row r="143" spans="2:8" x14ac:dyDescent="0.4">
      <c r="B143" s="12"/>
      <c r="C143" s="12"/>
      <c r="D143" s="13" t="s">
        <v>128</v>
      </c>
      <c r="E143" s="14"/>
      <c r="F143" s="14"/>
      <c r="G143" s="14">
        <f t="shared" si="2"/>
        <v>0</v>
      </c>
      <c r="H143" s="14"/>
    </row>
    <row r="144" spans="2:8" x14ac:dyDescent="0.4">
      <c r="B144" s="12"/>
      <c r="C144" s="12"/>
      <c r="D144" s="13" t="s">
        <v>129</v>
      </c>
      <c r="E144" s="14">
        <f>+E145</f>
        <v>0</v>
      </c>
      <c r="F144" s="14">
        <f>+F145</f>
        <v>0</v>
      </c>
      <c r="G144" s="14">
        <f t="shared" si="2"/>
        <v>0</v>
      </c>
      <c r="H144" s="14"/>
    </row>
    <row r="145" spans="2:8" x14ac:dyDescent="0.4">
      <c r="B145" s="12"/>
      <c r="C145" s="12"/>
      <c r="D145" s="13" t="s">
        <v>130</v>
      </c>
      <c r="E145" s="14"/>
      <c r="F145" s="14"/>
      <c r="G145" s="14">
        <f t="shared" si="2"/>
        <v>0</v>
      </c>
      <c r="H145" s="14"/>
    </row>
    <row r="146" spans="2:8" x14ac:dyDescent="0.4">
      <c r="B146" s="12"/>
      <c r="C146" s="15"/>
      <c r="D146" s="16" t="s">
        <v>131</v>
      </c>
      <c r="E146" s="17">
        <f>+E134+E135+E136+E142+E143+E144</f>
        <v>176000</v>
      </c>
      <c r="F146" s="17">
        <f>+F134+F135+F136+F142+F143+F144</f>
        <v>176000</v>
      </c>
      <c r="G146" s="17">
        <f t="shared" si="2"/>
        <v>0</v>
      </c>
      <c r="H146" s="17"/>
    </row>
    <row r="147" spans="2:8" x14ac:dyDescent="0.4">
      <c r="B147" s="15"/>
      <c r="C147" s="21" t="s">
        <v>132</v>
      </c>
      <c r="D147" s="19"/>
      <c r="E147" s="20">
        <f xml:space="preserve"> +E133 - E146</f>
        <v>-176000</v>
      </c>
      <c r="F147" s="20">
        <f xml:space="preserve"> +F133 - F146</f>
        <v>-176000</v>
      </c>
      <c r="G147" s="20">
        <f t="shared" si="2"/>
        <v>0</v>
      </c>
      <c r="H147" s="20"/>
    </row>
    <row r="148" spans="2:8" x14ac:dyDescent="0.4">
      <c r="B148" s="9" t="s">
        <v>133</v>
      </c>
      <c r="C148" s="9" t="s">
        <v>10</v>
      </c>
      <c r="D148" s="13" t="s">
        <v>134</v>
      </c>
      <c r="E148" s="14"/>
      <c r="F148" s="14"/>
      <c r="G148" s="14">
        <f t="shared" si="2"/>
        <v>0</v>
      </c>
      <c r="H148" s="14"/>
    </row>
    <row r="149" spans="2:8" x14ac:dyDescent="0.4">
      <c r="B149" s="12"/>
      <c r="C149" s="12"/>
      <c r="D149" s="13" t="s">
        <v>135</v>
      </c>
      <c r="E149" s="14"/>
      <c r="F149" s="14"/>
      <c r="G149" s="14">
        <f t="shared" si="2"/>
        <v>0</v>
      </c>
      <c r="H149" s="14"/>
    </row>
    <row r="150" spans="2:8" x14ac:dyDescent="0.4">
      <c r="B150" s="12"/>
      <c r="C150" s="12"/>
      <c r="D150" s="13" t="s">
        <v>136</v>
      </c>
      <c r="E150" s="14"/>
      <c r="F150" s="14"/>
      <c r="G150" s="14">
        <f t="shared" si="2"/>
        <v>0</v>
      </c>
      <c r="H150" s="14"/>
    </row>
    <row r="151" spans="2:8" x14ac:dyDescent="0.4">
      <c r="B151" s="12"/>
      <c r="C151" s="12"/>
      <c r="D151" s="13" t="s">
        <v>137</v>
      </c>
      <c r="E151" s="14"/>
      <c r="F151" s="14"/>
      <c r="G151" s="14">
        <f t="shared" si="2"/>
        <v>0</v>
      </c>
      <c r="H151" s="14"/>
    </row>
    <row r="152" spans="2:8" x14ac:dyDescent="0.4">
      <c r="B152" s="12"/>
      <c r="C152" s="12"/>
      <c r="D152" s="13" t="s">
        <v>138</v>
      </c>
      <c r="E152" s="14"/>
      <c r="F152" s="14"/>
      <c r="G152" s="14">
        <f t="shared" si="2"/>
        <v>0</v>
      </c>
      <c r="H152" s="14"/>
    </row>
    <row r="153" spans="2:8" x14ac:dyDescent="0.4">
      <c r="B153" s="12"/>
      <c r="C153" s="12"/>
      <c r="D153" s="13" t="s">
        <v>139</v>
      </c>
      <c r="E153" s="14"/>
      <c r="F153" s="14"/>
      <c r="G153" s="14">
        <f t="shared" si="2"/>
        <v>0</v>
      </c>
      <c r="H153" s="14"/>
    </row>
    <row r="154" spans="2:8" x14ac:dyDescent="0.4">
      <c r="B154" s="12"/>
      <c r="C154" s="12"/>
      <c r="D154" s="13" t="s">
        <v>140</v>
      </c>
      <c r="E154" s="14">
        <f>+E155+E156+E157+E158+E159</f>
        <v>0</v>
      </c>
      <c r="F154" s="14">
        <f>+F155+F156+F157+F158+F159</f>
        <v>0</v>
      </c>
      <c r="G154" s="14">
        <f t="shared" si="2"/>
        <v>0</v>
      </c>
      <c r="H154" s="14"/>
    </row>
    <row r="155" spans="2:8" x14ac:dyDescent="0.4">
      <c r="B155" s="12"/>
      <c r="C155" s="12"/>
      <c r="D155" s="13" t="s">
        <v>141</v>
      </c>
      <c r="E155" s="14"/>
      <c r="F155" s="14"/>
      <c r="G155" s="14">
        <f t="shared" si="2"/>
        <v>0</v>
      </c>
      <c r="H155" s="14"/>
    </row>
    <row r="156" spans="2:8" x14ac:dyDescent="0.4">
      <c r="B156" s="12"/>
      <c r="C156" s="12"/>
      <c r="D156" s="13" t="s">
        <v>142</v>
      </c>
      <c r="E156" s="14"/>
      <c r="F156" s="14"/>
      <c r="G156" s="14">
        <f t="shared" si="2"/>
        <v>0</v>
      </c>
      <c r="H156" s="14"/>
    </row>
    <row r="157" spans="2:8" x14ac:dyDescent="0.4">
      <c r="B157" s="12"/>
      <c r="C157" s="12"/>
      <c r="D157" s="13" t="s">
        <v>143</v>
      </c>
      <c r="E157" s="14"/>
      <c r="F157" s="14"/>
      <c r="G157" s="14">
        <f t="shared" si="2"/>
        <v>0</v>
      </c>
      <c r="H157" s="14"/>
    </row>
    <row r="158" spans="2:8" x14ac:dyDescent="0.4">
      <c r="B158" s="12"/>
      <c r="C158" s="12"/>
      <c r="D158" s="13" t="s">
        <v>144</v>
      </c>
      <c r="E158" s="14"/>
      <c r="F158" s="14"/>
      <c r="G158" s="14">
        <f t="shared" si="2"/>
        <v>0</v>
      </c>
      <c r="H158" s="14"/>
    </row>
    <row r="159" spans="2:8" x14ac:dyDescent="0.4">
      <c r="B159" s="12"/>
      <c r="C159" s="12"/>
      <c r="D159" s="13" t="s">
        <v>145</v>
      </c>
      <c r="E159" s="14"/>
      <c r="F159" s="14"/>
      <c r="G159" s="14">
        <f t="shared" si="2"/>
        <v>0</v>
      </c>
      <c r="H159" s="14"/>
    </row>
    <row r="160" spans="2:8" x14ac:dyDescent="0.4">
      <c r="B160" s="12"/>
      <c r="C160" s="12"/>
      <c r="D160" s="13" t="s">
        <v>146</v>
      </c>
      <c r="E160" s="14"/>
      <c r="F160" s="14"/>
      <c r="G160" s="14">
        <f t="shared" si="2"/>
        <v>0</v>
      </c>
      <c r="H160" s="14"/>
    </row>
    <row r="161" spans="2:8" x14ac:dyDescent="0.4">
      <c r="B161" s="12"/>
      <c r="C161" s="12"/>
      <c r="D161" s="13" t="s">
        <v>147</v>
      </c>
      <c r="E161" s="14"/>
      <c r="F161" s="14"/>
      <c r="G161" s="14">
        <f t="shared" si="2"/>
        <v>0</v>
      </c>
      <c r="H161" s="14"/>
    </row>
    <row r="162" spans="2:8" x14ac:dyDescent="0.4">
      <c r="B162" s="12"/>
      <c r="C162" s="12"/>
      <c r="D162" s="13" t="s">
        <v>148</v>
      </c>
      <c r="E162" s="14"/>
      <c r="F162" s="14"/>
      <c r="G162" s="14">
        <f t="shared" si="2"/>
        <v>0</v>
      </c>
      <c r="H162" s="14"/>
    </row>
    <row r="163" spans="2:8" x14ac:dyDescent="0.4">
      <c r="B163" s="12"/>
      <c r="C163" s="12"/>
      <c r="D163" s="13" t="s">
        <v>149</v>
      </c>
      <c r="E163" s="14"/>
      <c r="F163" s="14"/>
      <c r="G163" s="14">
        <f t="shared" si="2"/>
        <v>0</v>
      </c>
      <c r="H163" s="14"/>
    </row>
    <row r="164" spans="2:8" x14ac:dyDescent="0.4">
      <c r="B164" s="12"/>
      <c r="C164" s="12"/>
      <c r="D164" s="13" t="s">
        <v>150</v>
      </c>
      <c r="E164" s="14"/>
      <c r="F164" s="14"/>
      <c r="G164" s="14">
        <f t="shared" si="2"/>
        <v>0</v>
      </c>
      <c r="H164" s="14"/>
    </row>
    <row r="165" spans="2:8" x14ac:dyDescent="0.4">
      <c r="B165" s="12"/>
      <c r="C165" s="12"/>
      <c r="D165" s="13" t="s">
        <v>151</v>
      </c>
      <c r="E165" s="14"/>
      <c r="F165" s="14"/>
      <c r="G165" s="14">
        <f t="shared" si="2"/>
        <v>0</v>
      </c>
      <c r="H165" s="14"/>
    </row>
    <row r="166" spans="2:8" x14ac:dyDescent="0.4">
      <c r="B166" s="12"/>
      <c r="C166" s="12"/>
      <c r="D166" s="13" t="s">
        <v>152</v>
      </c>
      <c r="E166" s="14">
        <f>+E167</f>
        <v>0</v>
      </c>
      <c r="F166" s="14">
        <f>+F167</f>
        <v>0</v>
      </c>
      <c r="G166" s="14">
        <f t="shared" si="2"/>
        <v>0</v>
      </c>
      <c r="H166" s="14"/>
    </row>
    <row r="167" spans="2:8" x14ac:dyDescent="0.4">
      <c r="B167" s="12"/>
      <c r="C167" s="12"/>
      <c r="D167" s="13" t="s">
        <v>153</v>
      </c>
      <c r="E167" s="14"/>
      <c r="F167" s="14"/>
      <c r="G167" s="14">
        <f t="shared" si="2"/>
        <v>0</v>
      </c>
      <c r="H167" s="14"/>
    </row>
    <row r="168" spans="2:8" x14ac:dyDescent="0.4">
      <c r="B168" s="12"/>
      <c r="C168" s="15"/>
      <c r="D168" s="16" t="s">
        <v>154</v>
      </c>
      <c r="E168" s="17">
        <f>+E148+E149+E150+E151+E152+E153+E154+E160+E161+E162+E163+E164+E165+E166</f>
        <v>0</v>
      </c>
      <c r="F168" s="17">
        <f>+F148+F149+F150+F151+F152+F153+F154+F160+F161+F162+F163+F164+F165+F166</f>
        <v>0</v>
      </c>
      <c r="G168" s="17">
        <f t="shared" si="2"/>
        <v>0</v>
      </c>
      <c r="H168" s="17"/>
    </row>
    <row r="169" spans="2:8" x14ac:dyDescent="0.4">
      <c r="B169" s="12"/>
      <c r="C169" s="9" t="s">
        <v>49</v>
      </c>
      <c r="D169" s="13" t="s">
        <v>155</v>
      </c>
      <c r="E169" s="14"/>
      <c r="F169" s="14"/>
      <c r="G169" s="14">
        <f t="shared" si="2"/>
        <v>0</v>
      </c>
      <c r="H169" s="14"/>
    </row>
    <row r="170" spans="2:8" x14ac:dyDescent="0.4">
      <c r="B170" s="12"/>
      <c r="C170" s="12"/>
      <c r="D170" s="13" t="s">
        <v>156</v>
      </c>
      <c r="E170" s="14">
        <v>1200000</v>
      </c>
      <c r="F170" s="14">
        <v>1200000</v>
      </c>
      <c r="G170" s="14">
        <f t="shared" si="2"/>
        <v>0</v>
      </c>
      <c r="H170" s="14"/>
    </row>
    <row r="171" spans="2:8" x14ac:dyDescent="0.4">
      <c r="B171" s="12"/>
      <c r="C171" s="12"/>
      <c r="D171" s="13" t="s">
        <v>157</v>
      </c>
      <c r="E171" s="14"/>
      <c r="F171" s="14"/>
      <c r="G171" s="14">
        <f t="shared" si="2"/>
        <v>0</v>
      </c>
      <c r="H171" s="14"/>
    </row>
    <row r="172" spans="2:8" x14ac:dyDescent="0.4">
      <c r="B172" s="12"/>
      <c r="C172" s="12"/>
      <c r="D172" s="13" t="s">
        <v>158</v>
      </c>
      <c r="E172" s="14"/>
      <c r="F172" s="14"/>
      <c r="G172" s="14">
        <f t="shared" si="2"/>
        <v>0</v>
      </c>
      <c r="H172" s="14"/>
    </row>
    <row r="173" spans="2:8" x14ac:dyDescent="0.4">
      <c r="B173" s="12"/>
      <c r="C173" s="12"/>
      <c r="D173" s="13" t="s">
        <v>159</v>
      </c>
      <c r="E173" s="14"/>
      <c r="F173" s="14"/>
      <c r="G173" s="14">
        <f t="shared" si="2"/>
        <v>0</v>
      </c>
      <c r="H173" s="14"/>
    </row>
    <row r="174" spans="2:8" x14ac:dyDescent="0.4">
      <c r="B174" s="12"/>
      <c r="C174" s="12"/>
      <c r="D174" s="13" t="s">
        <v>160</v>
      </c>
      <c r="E174" s="14">
        <f>+E175+E176+E177+E178+E179</f>
        <v>0</v>
      </c>
      <c r="F174" s="14">
        <f>+F175+F176+F177+F178+F179</f>
        <v>0</v>
      </c>
      <c r="G174" s="14">
        <f t="shared" si="2"/>
        <v>0</v>
      </c>
      <c r="H174" s="14"/>
    </row>
    <row r="175" spans="2:8" x14ac:dyDescent="0.4">
      <c r="B175" s="12"/>
      <c r="C175" s="12"/>
      <c r="D175" s="13" t="s">
        <v>161</v>
      </c>
      <c r="E175" s="14"/>
      <c r="F175" s="14"/>
      <c r="G175" s="14">
        <f t="shared" si="2"/>
        <v>0</v>
      </c>
      <c r="H175" s="14"/>
    </row>
    <row r="176" spans="2:8" x14ac:dyDescent="0.4">
      <c r="B176" s="12"/>
      <c r="C176" s="12"/>
      <c r="D176" s="13" t="s">
        <v>162</v>
      </c>
      <c r="E176" s="14"/>
      <c r="F176" s="14"/>
      <c r="G176" s="14">
        <f t="shared" si="2"/>
        <v>0</v>
      </c>
      <c r="H176" s="14"/>
    </row>
    <row r="177" spans="2:8" x14ac:dyDescent="0.4">
      <c r="B177" s="12"/>
      <c r="C177" s="12"/>
      <c r="D177" s="13" t="s">
        <v>163</v>
      </c>
      <c r="E177" s="14"/>
      <c r="F177" s="14"/>
      <c r="G177" s="14">
        <f t="shared" si="2"/>
        <v>0</v>
      </c>
      <c r="H177" s="14"/>
    </row>
    <row r="178" spans="2:8" x14ac:dyDescent="0.4">
      <c r="B178" s="12"/>
      <c r="C178" s="12"/>
      <c r="D178" s="13" t="s">
        <v>164</v>
      </c>
      <c r="E178" s="14"/>
      <c r="F178" s="14"/>
      <c r="G178" s="14">
        <f t="shared" si="2"/>
        <v>0</v>
      </c>
      <c r="H178" s="14"/>
    </row>
    <row r="179" spans="2:8" x14ac:dyDescent="0.4">
      <c r="B179" s="12"/>
      <c r="C179" s="12"/>
      <c r="D179" s="13" t="s">
        <v>165</v>
      </c>
      <c r="E179" s="14"/>
      <c r="F179" s="14"/>
      <c r="G179" s="14">
        <f t="shared" si="2"/>
        <v>0</v>
      </c>
      <c r="H179" s="14"/>
    </row>
    <row r="180" spans="2:8" x14ac:dyDescent="0.4">
      <c r="B180" s="12"/>
      <c r="C180" s="12"/>
      <c r="D180" s="13" t="s">
        <v>166</v>
      </c>
      <c r="E180" s="14"/>
      <c r="F180" s="14"/>
      <c r="G180" s="14">
        <f t="shared" si="2"/>
        <v>0</v>
      </c>
      <c r="H180" s="14"/>
    </row>
    <row r="181" spans="2:8" x14ac:dyDescent="0.4">
      <c r="B181" s="12"/>
      <c r="C181" s="12"/>
      <c r="D181" s="13" t="s">
        <v>167</v>
      </c>
      <c r="E181" s="14"/>
      <c r="F181" s="14"/>
      <c r="G181" s="14">
        <f t="shared" si="2"/>
        <v>0</v>
      </c>
      <c r="H181" s="14"/>
    </row>
    <row r="182" spans="2:8" x14ac:dyDescent="0.4">
      <c r="B182" s="12"/>
      <c r="C182" s="12"/>
      <c r="D182" s="13" t="s">
        <v>168</v>
      </c>
      <c r="E182" s="14"/>
      <c r="F182" s="14"/>
      <c r="G182" s="14">
        <f t="shared" si="2"/>
        <v>0</v>
      </c>
      <c r="H182" s="14"/>
    </row>
    <row r="183" spans="2:8" x14ac:dyDescent="0.4">
      <c r="B183" s="12"/>
      <c r="C183" s="12"/>
      <c r="D183" s="22" t="s">
        <v>169</v>
      </c>
      <c r="E183" s="23"/>
      <c r="F183" s="23"/>
      <c r="G183" s="23">
        <f t="shared" si="2"/>
        <v>0</v>
      </c>
      <c r="H183" s="23"/>
    </row>
    <row r="184" spans="2:8" x14ac:dyDescent="0.4">
      <c r="B184" s="12"/>
      <c r="C184" s="12"/>
      <c r="D184" s="22" t="s">
        <v>170</v>
      </c>
      <c r="E184" s="23"/>
      <c r="F184" s="23"/>
      <c r="G184" s="23">
        <f t="shared" si="2"/>
        <v>0</v>
      </c>
      <c r="H184" s="23"/>
    </row>
    <row r="185" spans="2:8" x14ac:dyDescent="0.4">
      <c r="B185" s="12"/>
      <c r="C185" s="12"/>
      <c r="D185" s="22" t="s">
        <v>171</v>
      </c>
      <c r="E185" s="23">
        <v>3930000</v>
      </c>
      <c r="F185" s="23">
        <v>4280000</v>
      </c>
      <c r="G185" s="23">
        <f t="shared" si="2"/>
        <v>-350000</v>
      </c>
      <c r="H185" s="23"/>
    </row>
    <row r="186" spans="2:8" x14ac:dyDescent="0.4">
      <c r="B186" s="12"/>
      <c r="C186" s="12"/>
      <c r="D186" s="22" t="s">
        <v>172</v>
      </c>
      <c r="E186" s="23">
        <f>+E187</f>
        <v>0</v>
      </c>
      <c r="F186" s="23">
        <f>+F187</f>
        <v>0</v>
      </c>
      <c r="G186" s="23">
        <f t="shared" si="2"/>
        <v>0</v>
      </c>
      <c r="H186" s="23"/>
    </row>
    <row r="187" spans="2:8" x14ac:dyDescent="0.4">
      <c r="B187" s="12"/>
      <c r="C187" s="12"/>
      <c r="D187" s="22" t="s">
        <v>173</v>
      </c>
      <c r="E187" s="23"/>
      <c r="F187" s="23"/>
      <c r="G187" s="23">
        <f t="shared" si="2"/>
        <v>0</v>
      </c>
      <c r="H187" s="23"/>
    </row>
    <row r="188" spans="2:8" x14ac:dyDescent="0.4">
      <c r="B188" s="12"/>
      <c r="C188" s="15"/>
      <c r="D188" s="24" t="s">
        <v>174</v>
      </c>
      <c r="E188" s="25">
        <f>+E169+E170+E171+E172+E173+E174+E180+E181+E182+E183+E184+E185+E186</f>
        <v>5130000</v>
      </c>
      <c r="F188" s="25">
        <f>+F169+F170+F171+F172+F173+F174+F180+F181+F182+F183+F184+F185+F186</f>
        <v>5480000</v>
      </c>
      <c r="G188" s="25">
        <f t="shared" si="2"/>
        <v>-350000</v>
      </c>
      <c r="H188" s="25"/>
    </row>
    <row r="189" spans="2:8" x14ac:dyDescent="0.4">
      <c r="B189" s="15"/>
      <c r="C189" s="21" t="s">
        <v>175</v>
      </c>
      <c r="D189" s="19"/>
      <c r="E189" s="20">
        <f xml:space="preserve"> +E168 - E188</f>
        <v>-5130000</v>
      </c>
      <c r="F189" s="20">
        <f xml:space="preserve"> +F168 - F188</f>
        <v>-5480000</v>
      </c>
      <c r="G189" s="20">
        <f t="shared" si="2"/>
        <v>350000</v>
      </c>
      <c r="H189" s="20"/>
    </row>
    <row r="190" spans="2:8" x14ac:dyDescent="0.4">
      <c r="B190" s="26" t="s">
        <v>176</v>
      </c>
      <c r="C190" s="27"/>
      <c r="D190" s="28"/>
      <c r="E190" s="29"/>
      <c r="F190" s="29"/>
      <c r="G190" s="29">
        <f>E190 + E191</f>
        <v>0</v>
      </c>
      <c r="H190" s="29"/>
    </row>
    <row r="191" spans="2:8" x14ac:dyDescent="0.4">
      <c r="B191" s="30"/>
      <c r="C191" s="31"/>
      <c r="D191" s="32"/>
      <c r="E191" s="33"/>
      <c r="F191" s="33"/>
      <c r="G191" s="33"/>
      <c r="H191" s="33"/>
    </row>
    <row r="192" spans="2:8" x14ac:dyDescent="0.4">
      <c r="B192" s="21" t="s">
        <v>177</v>
      </c>
      <c r="C192" s="18"/>
      <c r="D192" s="19"/>
      <c r="E192" s="20">
        <f xml:space="preserve"> +E118 +E147 +E189 - (E190 + E191)</f>
        <v>-1396250</v>
      </c>
      <c r="F192" s="20">
        <f xml:space="preserve"> +F118 +F147 +F189 - (F190 + F191)</f>
        <v>-2035653</v>
      </c>
      <c r="G192" s="20">
        <f t="shared" ref="G192:G194" si="3">E192-F192</f>
        <v>639403</v>
      </c>
      <c r="H192" s="20"/>
    </row>
    <row r="193" spans="2:8" x14ac:dyDescent="0.4">
      <c r="B193" s="21" t="s">
        <v>178</v>
      </c>
      <c r="C193" s="18"/>
      <c r="D193" s="19"/>
      <c r="E193" s="20">
        <v>15920703</v>
      </c>
      <c r="F193" s="20">
        <v>15920703</v>
      </c>
      <c r="G193" s="20">
        <f t="shared" si="3"/>
        <v>0</v>
      </c>
      <c r="H193" s="20"/>
    </row>
    <row r="194" spans="2:8" x14ac:dyDescent="0.4">
      <c r="B194" s="21" t="s">
        <v>179</v>
      </c>
      <c r="C194" s="18"/>
      <c r="D194" s="19"/>
      <c r="E194" s="20">
        <f xml:space="preserve"> +E192 +E193</f>
        <v>14524453</v>
      </c>
      <c r="F194" s="20">
        <f xml:space="preserve"> +F192 +F193</f>
        <v>13885050</v>
      </c>
      <c r="G194" s="20">
        <f t="shared" si="3"/>
        <v>639403</v>
      </c>
      <c r="H194" s="20"/>
    </row>
    <row r="195" spans="2:8" x14ac:dyDescent="0.4">
      <c r="B195" s="34"/>
      <c r="C195" s="34"/>
      <c r="D195" s="34"/>
      <c r="E195" s="34"/>
      <c r="F195" s="34"/>
      <c r="G195" s="34"/>
      <c r="H195" s="34"/>
    </row>
    <row r="196" spans="2:8" x14ac:dyDescent="0.4">
      <c r="B196" s="34"/>
      <c r="C196" s="34"/>
      <c r="D196" s="34"/>
      <c r="E196" s="34"/>
      <c r="F196" s="34"/>
      <c r="G196" s="34"/>
      <c r="H196" s="34"/>
    </row>
    <row r="197" spans="2:8" x14ac:dyDescent="0.4">
      <c r="B197" s="34"/>
      <c r="C197" s="34"/>
      <c r="D197" s="34"/>
      <c r="E197" s="34"/>
      <c r="F197" s="34"/>
      <c r="G197" s="34"/>
      <c r="H197" s="34"/>
    </row>
    <row r="198" spans="2:8" x14ac:dyDescent="0.4">
      <c r="B198" s="34"/>
      <c r="C198" s="34"/>
      <c r="D198" s="34"/>
      <c r="E198" s="34"/>
      <c r="F198" s="34"/>
      <c r="G198" s="34"/>
      <c r="H198" s="34"/>
    </row>
    <row r="199" spans="2:8" x14ac:dyDescent="0.4">
      <c r="B199" s="34"/>
      <c r="C199" s="34"/>
      <c r="D199" s="34"/>
      <c r="E199" s="34"/>
      <c r="F199" s="34"/>
      <c r="G199" s="34"/>
      <c r="H199" s="34"/>
    </row>
    <row r="200" spans="2:8" x14ac:dyDescent="0.4">
      <c r="B200" s="34"/>
      <c r="C200" s="34"/>
      <c r="D200" s="34"/>
      <c r="E200" s="34"/>
      <c r="F200" s="34"/>
      <c r="G200" s="34"/>
      <c r="H200" s="34"/>
    </row>
    <row r="201" spans="2:8" x14ac:dyDescent="0.4">
      <c r="B201" s="34"/>
      <c r="C201" s="34"/>
      <c r="D201" s="34"/>
      <c r="E201" s="34"/>
      <c r="F201" s="34"/>
      <c r="G201" s="34"/>
      <c r="H201" s="34"/>
    </row>
    <row r="202" spans="2:8" x14ac:dyDescent="0.4">
      <c r="B202" s="34"/>
      <c r="C202" s="34"/>
      <c r="D202" s="34"/>
      <c r="E202" s="34"/>
      <c r="F202" s="34"/>
      <c r="G202" s="34"/>
      <c r="H202" s="34"/>
    </row>
    <row r="203" spans="2:8" x14ac:dyDescent="0.4">
      <c r="B203" s="34"/>
      <c r="C203" s="34"/>
      <c r="D203" s="34"/>
      <c r="E203" s="34"/>
      <c r="F203" s="34"/>
      <c r="G203" s="34"/>
      <c r="H203" s="34"/>
    </row>
    <row r="204" spans="2:8" x14ac:dyDescent="0.4">
      <c r="B204" s="34"/>
      <c r="C204" s="34"/>
      <c r="D204" s="34"/>
      <c r="E204" s="34"/>
      <c r="F204" s="34"/>
      <c r="G204" s="34"/>
      <c r="H204" s="34"/>
    </row>
  </sheetData>
  <mergeCells count="12">
    <mergeCell ref="B119:B147"/>
    <mergeCell ref="C119:C133"/>
    <mergeCell ref="C134:C146"/>
    <mergeCell ref="B148:B189"/>
    <mergeCell ref="C148:C168"/>
    <mergeCell ref="C169:C188"/>
    <mergeCell ref="B2:H2"/>
    <mergeCell ref="B3:H3"/>
    <mergeCell ref="B5:D5"/>
    <mergeCell ref="B6:B118"/>
    <mergeCell ref="C6:C59"/>
    <mergeCell ref="C60:C117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2025-06-13T02:15:06Z</dcterms:created>
  <dcterms:modified xsi:type="dcterms:W3CDTF">2025-06-13T02:15:07Z</dcterms:modified>
</cp:coreProperties>
</file>